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8390" windowHeight="9930"/>
  </bookViews>
  <sheets>
    <sheet name="Summary" sheetId="2" r:id="rId1"/>
    <sheet name=" Grain size" sheetId="1" r:id="rId2"/>
  </sheets>
  <calcPr calcId="152511"/>
</workbook>
</file>

<file path=xl/calcChain.xml><?xml version="1.0" encoding="utf-8"?>
<calcChain xmlns="http://schemas.openxmlformats.org/spreadsheetml/2006/main">
  <c r="AW23" i="2" l="1"/>
  <c r="AV23" i="2"/>
  <c r="AQ23" i="2"/>
  <c r="AP23" i="2"/>
  <c r="AX23" i="2" s="1"/>
  <c r="AW22" i="2"/>
  <c r="AV22" i="2"/>
  <c r="AQ22" i="2"/>
  <c r="AP22" i="2"/>
  <c r="AX22" i="2" s="1"/>
  <c r="AW21" i="2"/>
  <c r="AV21" i="2"/>
  <c r="AQ21" i="2"/>
  <c r="AP21" i="2"/>
  <c r="AX21" i="2" s="1"/>
  <c r="AW20" i="2"/>
  <c r="AV20" i="2"/>
  <c r="AQ20" i="2"/>
  <c r="AP20" i="2"/>
  <c r="AX20" i="2" s="1"/>
  <c r="AW19" i="2"/>
  <c r="AV19" i="2"/>
  <c r="AQ19" i="2"/>
  <c r="AP19" i="2"/>
  <c r="AX19" i="2" s="1"/>
  <c r="AW18" i="2"/>
  <c r="AQ18" i="2"/>
  <c r="AP18" i="2"/>
  <c r="AX18" i="2" s="1"/>
  <c r="AW17" i="2"/>
  <c r="AV17" i="2"/>
  <c r="AQ17" i="2"/>
  <c r="AP17" i="2"/>
  <c r="AX17" i="2" s="1"/>
  <c r="AW16" i="2"/>
  <c r="AV16" i="2"/>
  <c r="AQ16" i="2"/>
  <c r="AP16" i="2"/>
  <c r="AX16" i="2" s="1"/>
  <c r="AW15" i="2"/>
  <c r="AV15" i="2"/>
  <c r="AQ15" i="2"/>
  <c r="AP15" i="2"/>
  <c r="AX15" i="2" s="1"/>
  <c r="AW14" i="2"/>
  <c r="AQ14" i="2"/>
  <c r="AP14" i="2"/>
  <c r="AX14" i="2" s="1"/>
  <c r="AW13" i="2"/>
  <c r="AV13" i="2"/>
  <c r="AQ13" i="2"/>
  <c r="AP13" i="2"/>
  <c r="AX13" i="2" s="1"/>
  <c r="AW12" i="2"/>
  <c r="AV12" i="2"/>
  <c r="AQ12" i="2"/>
  <c r="AP12" i="2"/>
  <c r="AX12" i="2" s="1"/>
  <c r="AW11" i="2"/>
  <c r="AV11" i="2"/>
  <c r="AQ11" i="2"/>
  <c r="AP11" i="2"/>
  <c r="AX11" i="2" s="1"/>
  <c r="AX10" i="2"/>
  <c r="AW10" i="2"/>
  <c r="AQ10" i="2"/>
  <c r="AP10" i="2"/>
  <c r="AW9" i="2"/>
  <c r="AV9" i="2"/>
  <c r="AQ9" i="2"/>
  <c r="AP9" i="2"/>
  <c r="AX9" i="2" s="1"/>
  <c r="AW8" i="2"/>
  <c r="AV8" i="2"/>
  <c r="AQ8" i="2"/>
  <c r="AP8" i="2"/>
  <c r="AX8" i="2" s="1"/>
  <c r="AW7" i="2"/>
  <c r="AV7" i="2"/>
  <c r="AQ7" i="2"/>
  <c r="AP7" i="2"/>
  <c r="AX7" i="2" s="1"/>
  <c r="AW6" i="2"/>
  <c r="AV6" i="2"/>
  <c r="AQ6" i="2"/>
  <c r="AP6" i="2"/>
  <c r="AX6" i="2" s="1"/>
  <c r="AW5" i="2"/>
  <c r="AV5" i="2"/>
  <c r="AQ5" i="2"/>
  <c r="AP5" i="2"/>
  <c r="AX5" i="2" s="1"/>
  <c r="AW4" i="2"/>
  <c r="AV4" i="2"/>
  <c r="AQ4" i="2"/>
  <c r="AP4" i="2"/>
  <c r="AX4" i="2" s="1"/>
  <c r="AI23" i="2"/>
  <c r="AH23" i="2"/>
  <c r="AC23" i="2"/>
  <c r="AB23" i="2"/>
  <c r="AJ23" i="2" s="1"/>
  <c r="AI22" i="2"/>
  <c r="AH22" i="2"/>
  <c r="AC22" i="2"/>
  <c r="AB22" i="2"/>
  <c r="AJ22" i="2" s="1"/>
  <c r="AI21" i="2"/>
  <c r="AH21" i="2"/>
  <c r="AC21" i="2"/>
  <c r="AB21" i="2"/>
  <c r="AJ21" i="2" s="1"/>
  <c r="AI20" i="2"/>
  <c r="AH20" i="2"/>
  <c r="AC20" i="2"/>
  <c r="AB20" i="2"/>
  <c r="AJ20" i="2" s="1"/>
  <c r="AI19" i="2"/>
  <c r="AH19" i="2"/>
  <c r="AC19" i="2"/>
  <c r="AB19" i="2"/>
  <c r="AJ19" i="2" s="1"/>
  <c r="AI17" i="2"/>
  <c r="AH17" i="2"/>
  <c r="AC17" i="2"/>
  <c r="AB17" i="2"/>
  <c r="AJ17" i="2" s="1"/>
  <c r="AI16" i="2"/>
  <c r="AH16" i="2"/>
  <c r="AC16" i="2"/>
  <c r="AB16" i="2"/>
  <c r="AJ16" i="2" s="1"/>
  <c r="AI15" i="2"/>
  <c r="AH15" i="2"/>
  <c r="AC15" i="2"/>
  <c r="AB15" i="2"/>
  <c r="AJ15" i="2" s="1"/>
  <c r="AI13" i="2"/>
  <c r="AH13" i="2"/>
  <c r="AC13" i="2"/>
  <c r="AB13" i="2"/>
  <c r="AJ13" i="2" s="1"/>
  <c r="AI12" i="2"/>
  <c r="AH12" i="2"/>
  <c r="AC12" i="2"/>
  <c r="AB12" i="2"/>
  <c r="AJ12" i="2" s="1"/>
  <c r="AI11" i="2"/>
  <c r="AH11" i="2"/>
  <c r="AC11" i="2"/>
  <c r="AB11" i="2"/>
  <c r="AJ11" i="2" s="1"/>
  <c r="AI9" i="2"/>
  <c r="AH9" i="2"/>
  <c r="AC9" i="2"/>
  <c r="AB9" i="2"/>
  <c r="AJ9" i="2" s="1"/>
  <c r="AI8" i="2"/>
  <c r="AH8" i="2"/>
  <c r="AC8" i="2"/>
  <c r="AB8" i="2"/>
  <c r="AJ8" i="2" s="1"/>
  <c r="AI7" i="2"/>
  <c r="AH7" i="2"/>
  <c r="AC7" i="2"/>
  <c r="AB7" i="2"/>
  <c r="AJ7" i="2" s="1"/>
  <c r="AI6" i="2"/>
  <c r="AH6" i="2"/>
  <c r="AC6" i="2"/>
  <c r="AB6" i="2"/>
  <c r="AJ6" i="2" s="1"/>
  <c r="AI5" i="2"/>
  <c r="AH5" i="2"/>
  <c r="AC5" i="2"/>
  <c r="AB5" i="2"/>
  <c r="AJ5" i="2" s="1"/>
  <c r="AI4" i="2"/>
  <c r="AH4" i="2"/>
  <c r="AC4" i="2"/>
  <c r="AB4" i="2"/>
  <c r="AJ4" i="2" l="1"/>
  <c r="O5" i="2"/>
  <c r="P5" i="2"/>
  <c r="O6" i="2"/>
  <c r="P6" i="2"/>
  <c r="P7" i="2"/>
  <c r="O8" i="2"/>
  <c r="P8" i="2"/>
  <c r="O9" i="2"/>
  <c r="P9" i="2"/>
  <c r="P11" i="2"/>
  <c r="O12" i="2"/>
  <c r="P12" i="2"/>
  <c r="O13" i="2"/>
  <c r="P13" i="2"/>
  <c r="P15" i="2"/>
  <c r="O16" i="2"/>
  <c r="P16" i="2"/>
  <c r="O17" i="2"/>
  <c r="P17" i="2"/>
  <c r="O18" i="2"/>
  <c r="P18" i="2"/>
  <c r="P19" i="2"/>
  <c r="O20" i="2"/>
  <c r="P20" i="2"/>
  <c r="O21" i="2"/>
  <c r="P21" i="2"/>
  <c r="O22" i="2"/>
  <c r="P22" i="2"/>
  <c r="O23" i="2"/>
  <c r="P23" i="2"/>
  <c r="P4" i="2"/>
  <c r="M19" i="2"/>
  <c r="O19" i="2" s="1"/>
  <c r="M15" i="2"/>
  <c r="O15" i="2" s="1"/>
  <c r="M11" i="2"/>
  <c r="O11" i="2" s="1"/>
  <c r="M7" i="2"/>
  <c r="O7" i="2" s="1"/>
  <c r="M4" i="2"/>
  <c r="O4" i="2" s="1"/>
</calcChain>
</file>

<file path=xl/sharedStrings.xml><?xml version="1.0" encoding="utf-8"?>
<sst xmlns="http://schemas.openxmlformats.org/spreadsheetml/2006/main" count="259" uniqueCount="96">
  <si>
    <t>C1</t>
    <phoneticPr fontId="1" type="noConversion"/>
  </si>
  <si>
    <t>C2</t>
    <phoneticPr fontId="1" type="noConversion"/>
  </si>
  <si>
    <t>C5</t>
    <phoneticPr fontId="1" type="noConversion"/>
  </si>
  <si>
    <t>C1</t>
  </si>
  <si>
    <t>C2</t>
  </si>
  <si>
    <t>C5</t>
  </si>
  <si>
    <t>C0</t>
  </si>
  <si>
    <t>C0</t>
    <phoneticPr fontId="1" type="noConversion"/>
  </si>
  <si>
    <t>A3</t>
  </si>
  <si>
    <t>A3</t>
    <phoneticPr fontId="1" type="noConversion"/>
  </si>
  <si>
    <t>E3</t>
    <phoneticPr fontId="1" type="noConversion"/>
  </si>
  <si>
    <t>pH</t>
    <phoneticPr fontId="1" type="noConversion"/>
  </si>
  <si>
    <t xml:space="preserve">DO </t>
    <phoneticPr fontId="1" type="noConversion"/>
  </si>
  <si>
    <t>Chla</t>
    <phoneticPr fontId="1" type="noConversion"/>
  </si>
  <si>
    <t>DIN</t>
    <phoneticPr fontId="1" type="noConversion"/>
  </si>
  <si>
    <t>dFe</t>
    <phoneticPr fontId="1" type="noConversion"/>
  </si>
  <si>
    <t>dMn</t>
    <phoneticPr fontId="1" type="noConversion"/>
  </si>
  <si>
    <t xml:space="preserve">E3 </t>
  </si>
  <si>
    <t>mg/L</t>
    <phoneticPr fontId="1" type="noConversion"/>
  </si>
  <si>
    <t>μg/L</t>
    <phoneticPr fontId="1" type="noConversion"/>
  </si>
  <si>
    <t>μmoL/L</t>
    <phoneticPr fontId="1" type="noConversion"/>
  </si>
  <si>
    <t>nmol/L</t>
    <phoneticPr fontId="1" type="noConversion"/>
  </si>
  <si>
    <t>C1</t>
    <phoneticPr fontId="1" type="noConversion"/>
  </si>
  <si>
    <t>C2</t>
    <phoneticPr fontId="1" type="noConversion"/>
  </si>
  <si>
    <t>C5</t>
    <phoneticPr fontId="1" type="noConversion"/>
  </si>
  <si>
    <t>E3</t>
    <phoneticPr fontId="1" type="noConversion"/>
  </si>
  <si>
    <t>C0</t>
    <phoneticPr fontId="1" type="noConversion"/>
  </si>
  <si>
    <t>A3</t>
    <phoneticPr fontId="1" type="noConversion"/>
  </si>
  <si>
    <t>N/P</t>
    <phoneticPr fontId="1" type="noConversion"/>
  </si>
  <si>
    <t>Si/P</t>
    <phoneticPr fontId="1" type="noConversion"/>
  </si>
  <si>
    <t>m</t>
    <phoneticPr fontId="1" type="noConversion"/>
  </si>
  <si>
    <t xml:space="preserve"> </t>
    <phoneticPr fontId="1" type="noConversion"/>
  </si>
  <si>
    <t>Station</t>
    <phoneticPr fontId="1" type="noConversion"/>
  </si>
  <si>
    <t>Time</t>
    <phoneticPr fontId="1" type="noConversion"/>
  </si>
  <si>
    <t>May.2014</t>
    <phoneticPr fontId="1" type="noConversion"/>
  </si>
  <si>
    <t>Jul.2014</t>
    <phoneticPr fontId="1" type="noConversion"/>
  </si>
  <si>
    <t>Aug.2014</t>
    <phoneticPr fontId="1" type="noConversion"/>
  </si>
  <si>
    <t>Feb.2014</t>
    <phoneticPr fontId="1" type="noConversion"/>
  </si>
  <si>
    <t>Depth</t>
    <phoneticPr fontId="1" type="noConversion"/>
  </si>
  <si>
    <t>Salinity</t>
    <phoneticPr fontId="1" type="noConversion"/>
  </si>
  <si>
    <t>Temperature</t>
    <phoneticPr fontId="1" type="noConversion"/>
  </si>
  <si>
    <t>Level</t>
    <phoneticPr fontId="1" type="noConversion"/>
  </si>
  <si>
    <t>Bottom</t>
    <phoneticPr fontId="1" type="noConversion"/>
  </si>
  <si>
    <t>mg/L</t>
    <phoneticPr fontId="1" type="noConversion"/>
  </si>
  <si>
    <t>ND</t>
    <phoneticPr fontId="1" type="noConversion"/>
  </si>
  <si>
    <t>Time</t>
    <phoneticPr fontId="1" type="noConversion"/>
  </si>
  <si>
    <t>&lt;63μm</t>
    <phoneticPr fontId="1" type="noConversion"/>
  </si>
  <si>
    <t>Clay</t>
    <phoneticPr fontId="1" type="noConversion"/>
  </si>
  <si>
    <t>Sand</t>
    <phoneticPr fontId="1" type="noConversion"/>
  </si>
  <si>
    <t>Silt</t>
    <phoneticPr fontId="1" type="noConversion"/>
  </si>
  <si>
    <t>%</t>
    <phoneticPr fontId="1" type="noConversion"/>
  </si>
  <si>
    <t>Gravel</t>
    <phoneticPr fontId="1" type="noConversion"/>
  </si>
  <si>
    <t>Overlying water-DRP</t>
    <phoneticPr fontId="1" type="noConversion"/>
  </si>
  <si>
    <t>Grain size content</t>
    <phoneticPr fontId="1" type="noConversion"/>
  </si>
  <si>
    <t>Particle size coefficient(φ)</t>
    <phoneticPr fontId="1" type="noConversion"/>
  </si>
  <si>
    <t>Median particle size (Md)</t>
    <phoneticPr fontId="1" type="noConversion"/>
  </si>
  <si>
    <t>Surface sediment</t>
    <phoneticPr fontId="1" type="noConversion"/>
  </si>
  <si>
    <t xml:space="preserve">Water </t>
    <phoneticPr fontId="1" type="noConversion"/>
  </si>
  <si>
    <t>Sorting coefficient (δ)</t>
    <phoneticPr fontId="1" type="noConversion"/>
  </si>
  <si>
    <t>skewness(Sk)</t>
    <phoneticPr fontId="1" type="noConversion"/>
  </si>
  <si>
    <t>kurtosis(Kφ)</t>
    <phoneticPr fontId="1" type="noConversion"/>
  </si>
  <si>
    <t>Fe-P</t>
  </si>
  <si>
    <t>Det-P</t>
  </si>
  <si>
    <t>Org-P</t>
  </si>
  <si>
    <t>TP</t>
  </si>
  <si>
    <t>Exchable-P</t>
    <phoneticPr fontId="1" type="noConversion"/>
  </si>
  <si>
    <t>CDB-Fe</t>
    <phoneticPr fontId="1" type="noConversion"/>
  </si>
  <si>
    <t>CDB-Mn</t>
    <phoneticPr fontId="1" type="noConversion"/>
  </si>
  <si>
    <t>TOC</t>
    <phoneticPr fontId="1" type="noConversion"/>
  </si>
  <si>
    <t>Fe/P</t>
    <phoneticPr fontId="1" type="noConversion"/>
  </si>
  <si>
    <t>TIP/TP</t>
    <phoneticPr fontId="1" type="noConversion"/>
  </si>
  <si>
    <t>%</t>
    <phoneticPr fontId="1" type="noConversion"/>
  </si>
  <si>
    <t>umol/g</t>
  </si>
  <si>
    <t>SPM</t>
    <phoneticPr fontId="1" type="noConversion"/>
  </si>
  <si>
    <t>Exchable-P</t>
    <phoneticPr fontId="1" type="noConversion"/>
  </si>
  <si>
    <t>CDB-Fe</t>
    <phoneticPr fontId="1" type="noConversion"/>
  </si>
  <si>
    <t>CDB-Mn</t>
    <phoneticPr fontId="1" type="noConversion"/>
  </si>
  <si>
    <t>C/P</t>
    <phoneticPr fontId="1" type="noConversion"/>
  </si>
  <si>
    <t>Fe/P</t>
    <phoneticPr fontId="1" type="noConversion"/>
  </si>
  <si>
    <t>TIP/TP</t>
    <phoneticPr fontId="1" type="noConversion"/>
  </si>
  <si>
    <t>umol/g</t>
    <phoneticPr fontId="1" type="noConversion"/>
  </si>
  <si>
    <r>
      <t>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  <phoneticPr fontId="1" type="noConversion"/>
  </si>
  <si>
    <r>
      <t>NO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-</t>
    </r>
    <phoneticPr fontId="1" type="noConversion"/>
  </si>
  <si>
    <r>
      <t>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  <phoneticPr fontId="1" type="noConversion"/>
  </si>
  <si>
    <r>
      <t>PO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3-</t>
    </r>
    <phoneticPr fontId="1" type="noConversion"/>
  </si>
  <si>
    <r>
      <t>SiO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2-</t>
    </r>
    <phoneticPr fontId="1" type="noConversion"/>
  </si>
  <si>
    <t>Surface sediment</t>
    <phoneticPr fontId="1" type="noConversion"/>
  </si>
  <si>
    <t>℃</t>
    <phoneticPr fontId="1" type="noConversion"/>
  </si>
  <si>
    <t>Exch-P</t>
    <phoneticPr fontId="1" type="noConversion"/>
  </si>
  <si>
    <t>Auth-P</t>
    <phoneticPr fontId="1" type="noConversion"/>
  </si>
  <si>
    <t>Det-P</t>
    <phoneticPr fontId="1" type="noConversion"/>
  </si>
  <si>
    <t>Auth-P</t>
    <phoneticPr fontId="1" type="noConversion"/>
  </si>
  <si>
    <t>Exch-P</t>
    <phoneticPr fontId="1" type="noConversion"/>
  </si>
  <si>
    <t>C/P</t>
    <phoneticPr fontId="1" type="noConversion"/>
  </si>
  <si>
    <t>TON</t>
    <phoneticPr fontId="1" type="noConversion"/>
  </si>
  <si>
    <t>TON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</si>
</sst>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 "/>
    <numFmt numFmtId="178" formatCode="0.00_);[Red]\(0.00\)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78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26"/>
  <sheetViews>
    <sheetView tabSelected="1" workbookViewId="0">
      <pane xSplit="1" topLeftCell="AB1" activePane="topRight" state="frozen"/>
      <selection pane="topRight" sqref="A1:XFD1048576"/>
    </sheetView>
  </sheetViews>
  <sheetFormatPr defaultRowHeight="15.75" x14ac:dyDescent="0.25"/>
  <cols>
    <col min="1" max="1" width="13.75" style="4" customWidth="1"/>
    <col min="2" max="2" width="9" style="4"/>
    <col min="3" max="3" width="7.375" style="2" bestFit="1" customWidth="1"/>
    <col min="4" max="4" width="9" style="4"/>
    <col min="5" max="5" width="13.375" style="4" customWidth="1"/>
    <col min="6" max="6" width="12.125" style="4" customWidth="1"/>
    <col min="7" max="8" width="9" style="4"/>
    <col min="9" max="12" width="9" style="2"/>
    <col min="13" max="16" width="9" style="4"/>
    <col min="17" max="17" width="19.375" style="4" customWidth="1"/>
    <col min="18" max="18" width="9" style="4"/>
    <col min="19" max="22" width="9" style="7"/>
    <col min="23" max="28" width="9" style="4"/>
    <col min="29" max="29" width="10.625" style="4" customWidth="1"/>
    <col min="30" max="42" width="9" style="4"/>
    <col min="43" max="43" width="11.5" style="4" customWidth="1"/>
    <col min="44" max="16384" width="9" style="4"/>
  </cols>
  <sheetData>
    <row r="1" spans="1:50" ht="20.25" x14ac:dyDescent="0.3">
      <c r="C1" s="18" t="s">
        <v>57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 t="s">
        <v>73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 t="s">
        <v>86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s="6" customFormat="1" ht="19.5" x14ac:dyDescent="0.3">
      <c r="A2" s="6" t="s">
        <v>33</v>
      </c>
      <c r="B2" s="6" t="s">
        <v>32</v>
      </c>
      <c r="C2" s="5" t="s">
        <v>38</v>
      </c>
      <c r="D2" s="6" t="s">
        <v>41</v>
      </c>
      <c r="E2" s="5" t="s">
        <v>40</v>
      </c>
      <c r="F2" s="5" t="s">
        <v>39</v>
      </c>
      <c r="G2" s="5" t="s">
        <v>11</v>
      </c>
      <c r="H2" s="5" t="s">
        <v>12</v>
      </c>
      <c r="I2" s="5" t="s">
        <v>13</v>
      </c>
      <c r="J2" s="5" t="s">
        <v>81</v>
      </c>
      <c r="K2" s="5" t="s">
        <v>82</v>
      </c>
      <c r="L2" s="5" t="s">
        <v>83</v>
      </c>
      <c r="M2" s="6" t="s">
        <v>14</v>
      </c>
      <c r="N2" s="6" t="s">
        <v>84</v>
      </c>
      <c r="O2" s="6" t="s">
        <v>28</v>
      </c>
      <c r="P2" s="6" t="s">
        <v>29</v>
      </c>
      <c r="Q2" s="6" t="s">
        <v>52</v>
      </c>
      <c r="R2" s="6" t="s">
        <v>85</v>
      </c>
      <c r="S2" s="13" t="s">
        <v>15</v>
      </c>
      <c r="T2" s="13" t="s">
        <v>16</v>
      </c>
      <c r="U2" s="13" t="s">
        <v>15</v>
      </c>
      <c r="V2" s="13" t="s">
        <v>16</v>
      </c>
      <c r="W2" s="3" t="s">
        <v>88</v>
      </c>
      <c r="X2" s="3" t="s">
        <v>61</v>
      </c>
      <c r="Y2" s="3" t="s">
        <v>89</v>
      </c>
      <c r="Z2" s="3" t="s">
        <v>90</v>
      </c>
      <c r="AA2" s="3" t="s">
        <v>63</v>
      </c>
      <c r="AB2" s="3" t="s">
        <v>64</v>
      </c>
      <c r="AC2" s="3" t="s">
        <v>65</v>
      </c>
      <c r="AD2" s="3" t="s">
        <v>66</v>
      </c>
      <c r="AE2" s="3" t="s">
        <v>67</v>
      </c>
      <c r="AF2" s="3" t="s">
        <v>68</v>
      </c>
      <c r="AG2" s="3" t="s">
        <v>94</v>
      </c>
      <c r="AH2" s="3" t="s">
        <v>93</v>
      </c>
      <c r="AI2" s="3" t="s">
        <v>69</v>
      </c>
      <c r="AJ2" s="3" t="s">
        <v>70</v>
      </c>
      <c r="AK2" s="3" t="s">
        <v>92</v>
      </c>
      <c r="AL2" s="3" t="s">
        <v>61</v>
      </c>
      <c r="AM2" s="3" t="s">
        <v>91</v>
      </c>
      <c r="AN2" s="3" t="s">
        <v>62</v>
      </c>
      <c r="AO2" s="3" t="s">
        <v>63</v>
      </c>
      <c r="AP2" s="3" t="s">
        <v>64</v>
      </c>
      <c r="AQ2" s="3" t="s">
        <v>74</v>
      </c>
      <c r="AR2" s="3" t="s">
        <v>75</v>
      </c>
      <c r="AS2" s="3" t="s">
        <v>76</v>
      </c>
      <c r="AT2" s="3" t="s">
        <v>68</v>
      </c>
      <c r="AU2" s="3" t="s">
        <v>95</v>
      </c>
      <c r="AV2" s="3" t="s">
        <v>77</v>
      </c>
      <c r="AW2" s="3" t="s">
        <v>78</v>
      </c>
      <c r="AX2" s="3" t="s">
        <v>79</v>
      </c>
    </row>
    <row r="3" spans="1:50" s="6" customFormat="1" x14ac:dyDescent="0.25">
      <c r="C3" s="5" t="s">
        <v>30</v>
      </c>
      <c r="E3" s="12" t="s">
        <v>87</v>
      </c>
      <c r="F3" s="5"/>
      <c r="G3" s="5"/>
      <c r="H3" s="5" t="s">
        <v>18</v>
      </c>
      <c r="I3" s="5" t="s">
        <v>19</v>
      </c>
      <c r="J3" s="6" t="s">
        <v>20</v>
      </c>
      <c r="K3" s="6" t="s">
        <v>20</v>
      </c>
      <c r="L3" s="6" t="s">
        <v>20</v>
      </c>
      <c r="M3" s="6" t="s">
        <v>20</v>
      </c>
      <c r="N3" s="6" t="s">
        <v>20</v>
      </c>
      <c r="Q3" s="6" t="s">
        <v>20</v>
      </c>
      <c r="R3" s="6" t="s">
        <v>20</v>
      </c>
      <c r="S3" s="13" t="s">
        <v>43</v>
      </c>
      <c r="T3" s="13" t="s">
        <v>43</v>
      </c>
      <c r="U3" s="13" t="s">
        <v>21</v>
      </c>
      <c r="V3" s="13" t="s">
        <v>21</v>
      </c>
      <c r="W3" s="3" t="s">
        <v>72</v>
      </c>
      <c r="X3" s="3" t="s">
        <v>72</v>
      </c>
      <c r="Y3" s="3" t="s">
        <v>72</v>
      </c>
      <c r="Z3" s="3" t="s">
        <v>72</v>
      </c>
      <c r="AA3" s="3" t="s">
        <v>72</v>
      </c>
      <c r="AB3" s="3" t="s">
        <v>72</v>
      </c>
      <c r="AC3" s="3" t="s">
        <v>72</v>
      </c>
      <c r="AD3" s="3" t="s">
        <v>72</v>
      </c>
      <c r="AE3" s="3" t="s">
        <v>72</v>
      </c>
      <c r="AF3" s="3" t="s">
        <v>71</v>
      </c>
      <c r="AG3" s="3" t="s">
        <v>50</v>
      </c>
      <c r="AH3" s="3"/>
      <c r="AI3" s="3"/>
      <c r="AJ3" s="3"/>
      <c r="AK3" s="3" t="s">
        <v>80</v>
      </c>
      <c r="AL3" s="3" t="s">
        <v>80</v>
      </c>
      <c r="AM3" s="3" t="s">
        <v>80</v>
      </c>
      <c r="AN3" s="3" t="s">
        <v>80</v>
      </c>
      <c r="AO3" s="3" t="s">
        <v>80</v>
      </c>
      <c r="AP3" s="3" t="s">
        <v>80</v>
      </c>
      <c r="AQ3" s="3" t="s">
        <v>80</v>
      </c>
      <c r="AR3" s="3" t="s">
        <v>80</v>
      </c>
      <c r="AS3" s="3" t="s">
        <v>80</v>
      </c>
      <c r="AT3" s="3" t="s">
        <v>71</v>
      </c>
      <c r="AU3" s="3" t="s">
        <v>50</v>
      </c>
      <c r="AV3" s="3"/>
      <c r="AW3" s="3"/>
      <c r="AX3" s="3"/>
    </row>
    <row r="4" spans="1:50" x14ac:dyDescent="0.25">
      <c r="A4" s="1" t="s">
        <v>34</v>
      </c>
      <c r="B4" s="4" t="s">
        <v>8</v>
      </c>
      <c r="C4" s="2">
        <v>14.257999999999999</v>
      </c>
      <c r="D4" s="4" t="s">
        <v>42</v>
      </c>
      <c r="E4" s="2">
        <v>13.944000000000001</v>
      </c>
      <c r="F4" s="2">
        <v>30.902999999999999</v>
      </c>
      <c r="G4" s="2">
        <v>7.1239999999999997</v>
      </c>
      <c r="H4" s="2">
        <v>8.3189516191247783</v>
      </c>
      <c r="I4" s="8">
        <v>0.16368172043010751</v>
      </c>
      <c r="J4" s="2">
        <v>0.78504618935439507</v>
      </c>
      <c r="K4" s="2">
        <v>-2.3597572427847012E-2</v>
      </c>
      <c r="L4" s="2">
        <v>0.13863819364276755</v>
      </c>
      <c r="M4" s="2">
        <f>J4+K4+L4</f>
        <v>0.90008681056931561</v>
      </c>
      <c r="N4" s="2">
        <v>0.13272</v>
      </c>
      <c r="O4" s="2">
        <f>M4/N4</f>
        <v>6.7818475781292618</v>
      </c>
      <c r="P4" s="2">
        <f>R4/N4</f>
        <v>20.740260148854439</v>
      </c>
      <c r="Q4" s="2">
        <v>0.13272</v>
      </c>
      <c r="R4" s="2">
        <v>2.7526473269559615</v>
      </c>
      <c r="S4" s="7">
        <v>9.7383177570093404E-3</v>
      </c>
      <c r="T4" s="7">
        <v>3.8109756097560977E-4</v>
      </c>
      <c r="U4" s="2">
        <v>173.89853137516681</v>
      </c>
      <c r="V4" s="2">
        <v>6.9290465631929052</v>
      </c>
      <c r="W4" s="1">
        <v>0.18800653594771299</v>
      </c>
      <c r="X4" s="1">
        <v>3.869901960784305</v>
      </c>
      <c r="Y4" s="1">
        <v>1.12377277047942</v>
      </c>
      <c r="Z4" s="1">
        <v>4.9575323284691803</v>
      </c>
      <c r="AA4" s="1">
        <v>2.75522580645162</v>
      </c>
      <c r="AB4" s="1">
        <f t="shared" ref="AB4:AB9" si="0">W4+X4+Y4+Z4+AA4</f>
        <v>12.894439402132239</v>
      </c>
      <c r="AC4" s="1">
        <f t="shared" ref="AC4:AC9" si="1">W4+X4</f>
        <v>4.0579084967320185</v>
      </c>
      <c r="AD4" s="1">
        <v>35.738533071448799</v>
      </c>
      <c r="AE4" s="1">
        <v>8.3463326786220993</v>
      </c>
      <c r="AF4" s="1">
        <v>0.64632947976879995</v>
      </c>
      <c r="AG4" s="17">
        <v>0.12122463768116</v>
      </c>
      <c r="AH4" s="1">
        <f t="shared" ref="AH4:AH9" si="2">AF4/100/12*1000000/AA4</f>
        <v>195.4859375032465</v>
      </c>
      <c r="AI4" s="1">
        <f t="shared" ref="AI4:AI9" si="3">AD4/X4</f>
        <v>9.2349970189440516</v>
      </c>
      <c r="AJ4" s="1">
        <f t="shared" ref="AJ4:AJ9" si="4">(W4+X4+Y4+Z4)/AB4</f>
        <v>0.78632449845039309</v>
      </c>
      <c r="AK4" s="1">
        <v>0.21350482643519272</v>
      </c>
      <c r="AL4" s="1">
        <v>4.7613760487645784</v>
      </c>
      <c r="AM4" s="1">
        <v>1.4237727704794174</v>
      </c>
      <c r="AN4" s="1">
        <v>4.6375323284691783</v>
      </c>
      <c r="AO4" s="1">
        <v>1.6335439926927413</v>
      </c>
      <c r="AP4" s="1">
        <f t="shared" ref="AP4:AP23" si="5">AK4+AL4+AM4+AN4+AO4</f>
        <v>12.669729966841109</v>
      </c>
      <c r="AQ4" s="1">
        <f>AK4+AL4</f>
        <v>4.9748808751997711</v>
      </c>
      <c r="AR4" s="1">
        <v>40.027157806985898</v>
      </c>
      <c r="AS4" s="1">
        <v>11.130675692933206</v>
      </c>
      <c r="AT4" s="1">
        <v>0.40234271099744201</v>
      </c>
      <c r="AU4" s="16">
        <v>0.10322463768116</v>
      </c>
      <c r="AV4" s="1">
        <f t="shared" ref="AV4:AV9" si="6">AT4/100/12*1000000/AO4</f>
        <v>205.25042116875105</v>
      </c>
      <c r="AW4" s="1">
        <f t="shared" ref="AW4:AW23" si="7">AR4/AL4</f>
        <v>8.4066365262982412</v>
      </c>
      <c r="AX4" s="1">
        <f>(AK4+AL4+AM4+AN4)/AP4</f>
        <v>0.87106718162360119</v>
      </c>
    </row>
    <row r="5" spans="1:50" x14ac:dyDescent="0.25">
      <c r="A5" s="1" t="s">
        <v>35</v>
      </c>
      <c r="B5" s="4" t="s">
        <v>9</v>
      </c>
      <c r="C5" s="2">
        <v>16.393000000000001</v>
      </c>
      <c r="D5" s="4" t="s">
        <v>42</v>
      </c>
      <c r="E5" s="2">
        <v>19.616</v>
      </c>
      <c r="F5" s="2">
        <v>30.864999999999998</v>
      </c>
      <c r="G5" s="2">
        <v>7.07</v>
      </c>
      <c r="H5" s="2">
        <v>5.4166822268356505</v>
      </c>
      <c r="I5" s="8">
        <v>0.10055460194135776</v>
      </c>
      <c r="J5" s="2">
        <v>2.9058507924460062</v>
      </c>
      <c r="K5" s="2">
        <v>4.2344827168274007E-2</v>
      </c>
      <c r="L5" s="2">
        <v>0.15175832781223561</v>
      </c>
      <c r="M5" s="2">
        <v>3.0999539474265156</v>
      </c>
      <c r="N5" s="2">
        <v>0.38</v>
      </c>
      <c r="O5" s="2">
        <f t="shared" ref="O5:O23" si="8">M5/N5</f>
        <v>8.1577735458592517</v>
      </c>
      <c r="P5" s="2">
        <f t="shared" ref="P5:P23" si="9">R5/N5</f>
        <v>17.06254207776643</v>
      </c>
      <c r="Q5" s="2">
        <v>0.38</v>
      </c>
      <c r="R5" s="2">
        <v>6.4837659895512436</v>
      </c>
      <c r="S5" s="7">
        <v>1.5887850467289719E-2</v>
      </c>
      <c r="T5" s="7">
        <v>3.7347560975609755E-3</v>
      </c>
      <c r="U5" s="2">
        <v>283.71161548731641</v>
      </c>
      <c r="V5" s="2">
        <v>67.904656319290467</v>
      </c>
      <c r="W5" s="1">
        <v>0.58800653594771302</v>
      </c>
      <c r="X5" s="1">
        <v>7.0349019607843051</v>
      </c>
      <c r="Y5" s="1">
        <v>1.0607677402423601</v>
      </c>
      <c r="Z5" s="1">
        <v>4.6720843932330398</v>
      </c>
      <c r="AA5" s="1">
        <v>5.0522580645162005</v>
      </c>
      <c r="AB5" s="1">
        <f t="shared" si="0"/>
        <v>18.408018694723616</v>
      </c>
      <c r="AC5" s="1">
        <f t="shared" si="1"/>
        <v>7.622908496732018</v>
      </c>
      <c r="AD5" s="1">
        <v>44.58140729745066</v>
      </c>
      <c r="AE5" s="1">
        <v>11.145351824362665</v>
      </c>
      <c r="AF5" s="1">
        <v>0.70463294797688003</v>
      </c>
      <c r="AG5" s="17">
        <v>0.16233333333333358</v>
      </c>
      <c r="AH5" s="1">
        <f t="shared" si="2"/>
        <v>116.22409540758403</v>
      </c>
      <c r="AI5" s="1">
        <f t="shared" si="3"/>
        <v>6.3371753502703232</v>
      </c>
      <c r="AJ5" s="1">
        <f t="shared" si="4"/>
        <v>0.72554036649450204</v>
      </c>
      <c r="AK5" s="1">
        <v>0.34329035991367546</v>
      </c>
      <c r="AL5" s="1">
        <v>6.1235473099123103</v>
      </c>
      <c r="AM5" s="1">
        <v>1.3607677402423595</v>
      </c>
      <c r="AN5" s="1">
        <v>4.8320843932330435</v>
      </c>
      <c r="AO5" s="1">
        <v>2.9946420982539101</v>
      </c>
      <c r="AP5" s="1">
        <f t="shared" si="5"/>
        <v>15.654331901555301</v>
      </c>
      <c r="AQ5" s="1">
        <f t="shared" ref="AQ5:AQ23" si="10">AK5+AL5</f>
        <v>6.4668376698259857</v>
      </c>
      <c r="AR5" s="1">
        <v>59.101551055790253</v>
      </c>
      <c r="AS5" s="1">
        <v>11.657584496117003</v>
      </c>
      <c r="AT5" s="1">
        <v>0.88333333333333997</v>
      </c>
      <c r="AU5" s="16">
        <v>0.15333333333333357</v>
      </c>
      <c r="AV5" s="1">
        <f t="shared" si="6"/>
        <v>245.80937786866815</v>
      </c>
      <c r="AW5" s="1">
        <f t="shared" si="7"/>
        <v>9.6515219144500399</v>
      </c>
      <c r="AX5" s="1">
        <f t="shared" ref="AX5:AX23" si="11">(AK5+AL5+AM5+AN5)/AP5</f>
        <v>0.80870201826010957</v>
      </c>
    </row>
    <row r="6" spans="1:50" x14ac:dyDescent="0.25">
      <c r="A6" s="1" t="s">
        <v>36</v>
      </c>
      <c r="B6" s="4" t="s">
        <v>8</v>
      </c>
      <c r="C6" s="2">
        <v>18.234999999999999</v>
      </c>
      <c r="D6" s="4" t="s">
        <v>42</v>
      </c>
      <c r="E6" s="2">
        <v>22.555</v>
      </c>
      <c r="F6" s="2">
        <v>30.763999999999999</v>
      </c>
      <c r="G6" s="2">
        <v>7.4569999999999999</v>
      </c>
      <c r="H6" s="2">
        <v>4.3842838613090569</v>
      </c>
      <c r="I6" s="2">
        <v>1.455690567249877</v>
      </c>
      <c r="J6" s="2">
        <v>1.089</v>
      </c>
      <c r="K6" s="2">
        <v>0.27800000000000002</v>
      </c>
      <c r="L6" s="2">
        <v>2.548</v>
      </c>
      <c r="M6" s="2">
        <v>3.915</v>
      </c>
      <c r="N6" s="2">
        <v>0.35099999999999998</v>
      </c>
      <c r="O6" s="2">
        <f t="shared" si="8"/>
        <v>11.153846153846155</v>
      </c>
      <c r="P6" s="2">
        <f t="shared" si="9"/>
        <v>31.991452991452991</v>
      </c>
      <c r="Q6" s="2">
        <v>0.35099999999999998</v>
      </c>
      <c r="R6" s="2">
        <v>11.228999999999999</v>
      </c>
      <c r="S6" s="7">
        <v>4.9887005649717403E-2</v>
      </c>
      <c r="T6" s="7">
        <v>4.2323869610935861E-3</v>
      </c>
      <c r="U6" s="2">
        <v>890.8393866020964</v>
      </c>
      <c r="V6" s="2">
        <v>76.952490201701565</v>
      </c>
      <c r="W6" s="1">
        <v>0.64800653594771296</v>
      </c>
      <c r="X6" s="1">
        <v>7.3490196078430499</v>
      </c>
      <c r="Y6" s="1">
        <v>0.97762710005300002</v>
      </c>
      <c r="Z6" s="1">
        <v>5.6636457996910003</v>
      </c>
      <c r="AA6" s="1">
        <v>6.8353585087482003</v>
      </c>
      <c r="AB6" s="1">
        <f t="shared" si="0"/>
        <v>21.473657552282965</v>
      </c>
      <c r="AC6" s="1">
        <f t="shared" si="1"/>
        <v>7.9970261437907624</v>
      </c>
      <c r="AD6" s="1">
        <v>40.940729745066001</v>
      </c>
      <c r="AE6" s="1">
        <v>11.2351824362665</v>
      </c>
      <c r="AF6" s="1">
        <v>0.86329479768799999</v>
      </c>
      <c r="AG6" s="17">
        <v>0.14833333333333401</v>
      </c>
      <c r="AH6" s="1">
        <f t="shared" si="2"/>
        <v>105.24866113254052</v>
      </c>
      <c r="AI6" s="1">
        <f t="shared" si="3"/>
        <v>5.5709103975410645</v>
      </c>
      <c r="AJ6" s="1">
        <f t="shared" si="4"/>
        <v>0.68168634094560654</v>
      </c>
      <c r="AK6" s="1">
        <v>0.47307589339215822</v>
      </c>
      <c r="AL6" s="1">
        <v>7.4857185710600502</v>
      </c>
      <c r="AM6" s="1">
        <v>1.2977627100053015</v>
      </c>
      <c r="AN6" s="1">
        <v>5.0266364579969087</v>
      </c>
      <c r="AO6" s="1">
        <v>2.3557402038150839</v>
      </c>
      <c r="AP6" s="1">
        <f t="shared" si="5"/>
        <v>16.638933836269505</v>
      </c>
      <c r="AQ6" s="1">
        <f t="shared" si="10"/>
        <v>7.9587944644522084</v>
      </c>
      <c r="AR6" s="1">
        <v>78.175944304594609</v>
      </c>
      <c r="AS6" s="1">
        <v>12.184493299300799</v>
      </c>
      <c r="AT6" s="1">
        <v>0.74234271099744198</v>
      </c>
      <c r="AU6" s="16">
        <v>0.15133333333333401</v>
      </c>
      <c r="AV6" s="1">
        <f t="shared" si="6"/>
        <v>262.60065724962288</v>
      </c>
      <c r="AW6" s="1">
        <f t="shared" si="7"/>
        <v>10.443345359899649</v>
      </c>
      <c r="AX6" s="1">
        <f t="shared" si="11"/>
        <v>0.85842000292830978</v>
      </c>
    </row>
    <row r="7" spans="1:50" x14ac:dyDescent="0.25">
      <c r="A7" s="1" t="s">
        <v>34</v>
      </c>
      <c r="B7" s="4" t="s">
        <v>6</v>
      </c>
      <c r="C7" s="2">
        <v>8.6129999999999995</v>
      </c>
      <c r="D7" s="4" t="s">
        <v>42</v>
      </c>
      <c r="E7" s="2">
        <v>16.434999999999999</v>
      </c>
      <c r="F7" s="2">
        <v>30.638999999999999</v>
      </c>
      <c r="G7" s="2">
        <v>7.1059999999999999</v>
      </c>
      <c r="H7" s="2">
        <v>9.3173971447961161</v>
      </c>
      <c r="I7" s="2">
        <v>1.87635</v>
      </c>
      <c r="J7" s="2">
        <v>1.3033988211560532</v>
      </c>
      <c r="K7" s="2">
        <v>2.0285251212205681E-2</v>
      </c>
      <c r="L7" s="2">
        <v>0.2847282239568063</v>
      </c>
      <c r="M7" s="2">
        <f>J7+K7+L7</f>
        <v>1.6084122963250651</v>
      </c>
      <c r="N7" s="2">
        <v>0.22803999999999999</v>
      </c>
      <c r="O7" s="2">
        <f t="shared" si="8"/>
        <v>7.0532024922165633</v>
      </c>
      <c r="P7" s="2">
        <f t="shared" si="9"/>
        <v>4.8758321778935798</v>
      </c>
      <c r="Q7" s="2">
        <v>0.22803999999999999</v>
      </c>
      <c r="R7" s="2">
        <v>1.1118847698468519</v>
      </c>
      <c r="S7" s="7">
        <v>1.5420560747663554E-2</v>
      </c>
      <c r="T7" s="7">
        <v>1.4390243902439E-3</v>
      </c>
      <c r="U7" s="2">
        <v>275.36715620827778</v>
      </c>
      <c r="V7" s="2">
        <v>26.164079822616365</v>
      </c>
      <c r="W7" s="1">
        <v>0.38800653594771273</v>
      </c>
      <c r="X7" s="1">
        <v>4.6999019607843104</v>
      </c>
      <c r="Y7" s="1">
        <v>1.782826525198939</v>
      </c>
      <c r="Z7" s="1">
        <v>8.9614341112272005</v>
      </c>
      <c r="AA7" s="1">
        <v>5.8145249999999997</v>
      </c>
      <c r="AB7" s="1">
        <f t="shared" si="0"/>
        <v>21.646694133158164</v>
      </c>
      <c r="AC7" s="1">
        <f t="shared" si="1"/>
        <v>5.0879084967320232</v>
      </c>
      <c r="AD7" s="1">
        <v>37.381407297450664</v>
      </c>
      <c r="AE7" s="1">
        <v>9.3453518243626661</v>
      </c>
      <c r="AF7" s="1">
        <v>0.64632947976879995</v>
      </c>
      <c r="AG7" s="17">
        <v>0.13730434782608691</v>
      </c>
      <c r="AH7" s="1">
        <f t="shared" si="2"/>
        <v>92.631453095022096</v>
      </c>
      <c r="AI7" s="1">
        <f t="shared" si="3"/>
        <v>7.9536568229207338</v>
      </c>
      <c r="AJ7" s="1">
        <f t="shared" si="4"/>
        <v>0.73138970023633409</v>
      </c>
      <c r="AK7" s="1">
        <v>0.14143543302163994</v>
      </c>
      <c r="AL7" s="1">
        <v>2.9004518322035566</v>
      </c>
      <c r="AM7" s="1">
        <v>1.782826525198939</v>
      </c>
      <c r="AN7" s="1">
        <v>8.0961434111227213</v>
      </c>
      <c r="AO7" s="1">
        <v>2.6851352499352497</v>
      </c>
      <c r="AP7" s="1">
        <f t="shared" si="5"/>
        <v>15.605992451482107</v>
      </c>
      <c r="AQ7" s="1">
        <f t="shared" si="10"/>
        <v>3.0418872652251965</v>
      </c>
      <c r="AR7" s="1">
        <v>25.798361980249044</v>
      </c>
      <c r="AS7" s="1">
        <v>2.1827488310046084</v>
      </c>
      <c r="AT7" s="1">
        <v>0.54234271099744202</v>
      </c>
      <c r="AU7" s="16">
        <v>0.13930434782608692</v>
      </c>
      <c r="AV7" s="1">
        <f t="shared" si="6"/>
        <v>168.31638524556016</v>
      </c>
      <c r="AW7" s="1">
        <f t="shared" si="7"/>
        <v>8.8946010734642282</v>
      </c>
      <c r="AX7" s="1">
        <f t="shared" si="11"/>
        <v>0.82794203840075276</v>
      </c>
    </row>
    <row r="8" spans="1:50" x14ac:dyDescent="0.25">
      <c r="A8" s="1" t="s">
        <v>35</v>
      </c>
      <c r="B8" s="4" t="s">
        <v>7</v>
      </c>
      <c r="C8" s="2">
        <v>8.8780000000000001</v>
      </c>
      <c r="D8" s="4" t="s">
        <v>42</v>
      </c>
      <c r="E8" s="2">
        <v>24.704999999999998</v>
      </c>
      <c r="F8" s="2">
        <v>30.786999999999999</v>
      </c>
      <c r="G8" s="2">
        <v>7.4340000000000002</v>
      </c>
      <c r="H8" s="2">
        <v>5.9958601293593086</v>
      </c>
      <c r="I8" s="8">
        <v>9.5184248301061022E-2</v>
      </c>
      <c r="J8" s="2">
        <v>0.55978467878035132</v>
      </c>
      <c r="K8" s="2">
        <v>0.26097072684914741</v>
      </c>
      <c r="L8" s="2">
        <v>1.7443854397086294</v>
      </c>
      <c r="M8" s="2">
        <v>2.5651408453381279</v>
      </c>
      <c r="N8" s="2">
        <v>0.10899999999999999</v>
      </c>
      <c r="O8" s="2">
        <f t="shared" si="8"/>
        <v>23.533402250808518</v>
      </c>
      <c r="P8" s="2">
        <f t="shared" si="9"/>
        <v>98.422202849166396</v>
      </c>
      <c r="Q8" s="2">
        <v>0.10899999999999999</v>
      </c>
      <c r="R8" s="2">
        <v>10.728020110559136</v>
      </c>
      <c r="S8" s="7">
        <v>1.5950155763239875E-2</v>
      </c>
      <c r="T8" s="7">
        <v>6.9105691056910569E-4</v>
      </c>
      <c r="U8" s="2">
        <v>284.82421005785488</v>
      </c>
      <c r="V8" s="2">
        <v>12.564671101256467</v>
      </c>
      <c r="W8" s="1">
        <v>0.78006535947712996</v>
      </c>
      <c r="X8" s="1">
        <v>7.4999019607843049</v>
      </c>
      <c r="Y8" s="1">
        <v>0.63601788874043053</v>
      </c>
      <c r="Z8" s="1">
        <v>9.1669113823486903</v>
      </c>
      <c r="AA8" s="1">
        <v>4.4277637245159145</v>
      </c>
      <c r="AB8" s="1">
        <f t="shared" si="0"/>
        <v>22.510660315866467</v>
      </c>
      <c r="AC8" s="1">
        <f t="shared" si="1"/>
        <v>8.2799673202614343</v>
      </c>
      <c r="AD8" s="1">
        <v>39.140729745065997</v>
      </c>
      <c r="AE8" s="1">
        <v>9.8518243626650008</v>
      </c>
      <c r="AF8" s="1">
        <v>0.66329479768800004</v>
      </c>
      <c r="AG8" s="17">
        <v>0.12622463768115952</v>
      </c>
      <c r="AH8" s="1">
        <f t="shared" si="2"/>
        <v>124.83630544229898</v>
      </c>
      <c r="AI8" s="1">
        <f t="shared" si="3"/>
        <v>5.218832186037381</v>
      </c>
      <c r="AJ8" s="1">
        <f t="shared" si="4"/>
        <v>0.80330369423259262</v>
      </c>
      <c r="AK8" s="1">
        <v>0.12038606817853531</v>
      </c>
      <c r="AL8" s="1">
        <v>3.5173042394915499</v>
      </c>
      <c r="AM8" s="1">
        <v>0.63601788874043053</v>
      </c>
      <c r="AN8" s="1">
        <v>9.1669113823486903</v>
      </c>
      <c r="AO8" s="1">
        <v>2.425691029900332</v>
      </c>
      <c r="AP8" s="1">
        <f t="shared" si="5"/>
        <v>15.866310608659537</v>
      </c>
      <c r="AQ8" s="1">
        <f t="shared" si="10"/>
        <v>3.6376903076700851</v>
      </c>
      <c r="AR8" s="1">
        <v>27.299353164932413</v>
      </c>
      <c r="AS8" s="1">
        <v>3.2605589956945402</v>
      </c>
      <c r="AT8" s="1">
        <v>0.39673913043478293</v>
      </c>
      <c r="AU8" s="16">
        <v>0.11322463768115951</v>
      </c>
      <c r="AV8" s="1">
        <f t="shared" si="6"/>
        <v>136.29763145991856</v>
      </c>
      <c r="AW8" s="1">
        <f t="shared" si="7"/>
        <v>7.7614420892059988</v>
      </c>
      <c r="AX8" s="1">
        <f t="shared" si="11"/>
        <v>0.84711688244799432</v>
      </c>
    </row>
    <row r="9" spans="1:50" x14ac:dyDescent="0.25">
      <c r="A9" s="1" t="s">
        <v>36</v>
      </c>
      <c r="B9" s="4" t="s">
        <v>7</v>
      </c>
      <c r="C9" s="2">
        <v>4.55</v>
      </c>
      <c r="D9" s="4" t="s">
        <v>42</v>
      </c>
      <c r="E9" s="2">
        <v>26.866</v>
      </c>
      <c r="F9" s="2">
        <v>29.792000000000002</v>
      </c>
      <c r="G9" s="2">
        <v>7.7039999999999997</v>
      </c>
      <c r="H9" s="2">
        <v>7.4328521265401211</v>
      </c>
      <c r="I9" s="2">
        <v>0.98279830557814141</v>
      </c>
      <c r="J9" s="2">
        <v>1.2869999999999999</v>
      </c>
      <c r="K9" s="2">
        <v>0.50900000000000001</v>
      </c>
      <c r="L9" s="2">
        <v>2.4870000000000001</v>
      </c>
      <c r="M9" s="2">
        <v>4.2829999999999995</v>
      </c>
      <c r="N9" s="2">
        <v>0.25800000000000001</v>
      </c>
      <c r="O9" s="2">
        <f t="shared" si="8"/>
        <v>16.600775193798448</v>
      </c>
      <c r="P9" s="2">
        <f t="shared" si="9"/>
        <v>31.992248062015502</v>
      </c>
      <c r="Q9" s="2">
        <v>0.158</v>
      </c>
      <c r="R9" s="2">
        <v>8.2539999999999996</v>
      </c>
      <c r="S9" s="7">
        <v>1.384180790960452E-2</v>
      </c>
      <c r="T9" s="7">
        <v>1.3680336487907399E-3</v>
      </c>
      <c r="U9" s="2">
        <v>247.17514124293785</v>
      </c>
      <c r="V9" s="2">
        <v>24.873339068922544</v>
      </c>
      <c r="W9" s="1">
        <v>0.27800653594771302</v>
      </c>
      <c r="X9" s="1">
        <v>4.6499019607843053</v>
      </c>
      <c r="Y9" s="1">
        <v>1.7224264705882399</v>
      </c>
      <c r="Z9" s="1">
        <v>8.7013071895424812</v>
      </c>
      <c r="AA9" s="1">
        <v>4.9332916666666646</v>
      </c>
      <c r="AB9" s="1">
        <f t="shared" si="0"/>
        <v>20.284933823529403</v>
      </c>
      <c r="AC9" s="1">
        <f t="shared" si="1"/>
        <v>4.9279084967320186</v>
      </c>
      <c r="AD9" s="1">
        <v>35.581407297450646</v>
      </c>
      <c r="AE9" s="1">
        <v>8.7460870504007993</v>
      </c>
      <c r="AF9" s="1">
        <v>0.80463294797688001</v>
      </c>
      <c r="AG9" s="17">
        <v>0.18065989847715802</v>
      </c>
      <c r="AH9" s="1">
        <f t="shared" si="2"/>
        <v>135.91887566227425</v>
      </c>
      <c r="AI9" s="1">
        <f t="shared" si="3"/>
        <v>7.652076881949804</v>
      </c>
      <c r="AJ9" s="1">
        <f t="shared" si="4"/>
        <v>0.75680020898346156</v>
      </c>
      <c r="AK9" s="1">
        <v>0.19038606817853501</v>
      </c>
      <c r="AL9" s="1">
        <v>4.5173042394915504</v>
      </c>
      <c r="AM9" s="1">
        <v>2.63601788874043</v>
      </c>
      <c r="AN9" s="1">
        <v>8.3669113823486896</v>
      </c>
      <c r="AO9" s="1">
        <v>2.9256910299003298</v>
      </c>
      <c r="AP9" s="1">
        <f t="shared" si="5"/>
        <v>18.636310608659535</v>
      </c>
      <c r="AQ9" s="1">
        <f t="shared" si="10"/>
        <v>4.7076903076700853</v>
      </c>
      <c r="AR9" s="1">
        <v>25.199353164932401</v>
      </c>
      <c r="AS9" s="1">
        <v>3.21055899569454</v>
      </c>
      <c r="AT9" s="1">
        <v>0.642342710997442</v>
      </c>
      <c r="AU9" s="16">
        <v>0.17065989847715801</v>
      </c>
      <c r="AV9" s="1">
        <f t="shared" si="6"/>
        <v>182.96039705741038</v>
      </c>
      <c r="AW9" s="1">
        <f t="shared" si="7"/>
        <v>5.5784051347776256</v>
      </c>
      <c r="AX9" s="1">
        <f t="shared" si="11"/>
        <v>0.84301125414056577</v>
      </c>
    </row>
    <row r="10" spans="1:50" x14ac:dyDescent="0.25">
      <c r="A10" s="4" t="s">
        <v>37</v>
      </c>
      <c r="B10" s="4" t="s">
        <v>7</v>
      </c>
      <c r="C10" s="2">
        <v>6</v>
      </c>
      <c r="D10" s="4" t="s">
        <v>42</v>
      </c>
      <c r="E10" s="2">
        <v>3.3</v>
      </c>
      <c r="F10" s="2">
        <v>31.4</v>
      </c>
      <c r="G10" s="2" t="s">
        <v>44</v>
      </c>
      <c r="H10" s="2">
        <v>11.541706700433087</v>
      </c>
      <c r="I10" s="2" t="s">
        <v>44</v>
      </c>
      <c r="J10" s="2" t="s">
        <v>44</v>
      </c>
      <c r="K10" s="2" t="s">
        <v>44</v>
      </c>
      <c r="L10" s="2" t="s">
        <v>44</v>
      </c>
      <c r="M10" s="2" t="s">
        <v>44</v>
      </c>
      <c r="N10" s="2">
        <v>0.187</v>
      </c>
      <c r="O10" s="2" t="s">
        <v>44</v>
      </c>
      <c r="P10" s="2" t="s">
        <v>44</v>
      </c>
      <c r="Q10" s="2">
        <v>8.6999999999999994E-2</v>
      </c>
      <c r="R10" s="2" t="s">
        <v>44</v>
      </c>
      <c r="S10" s="7">
        <v>1.0249733822311599E-2</v>
      </c>
      <c r="T10" s="7">
        <v>3.6803364879074653E-4</v>
      </c>
      <c r="U10" s="2">
        <v>183.03096111270716</v>
      </c>
      <c r="V10" s="2">
        <v>6.691520887104482</v>
      </c>
      <c r="W10" s="2" t="s">
        <v>44</v>
      </c>
      <c r="X10" s="2" t="s">
        <v>44</v>
      </c>
      <c r="Y10" s="2" t="s">
        <v>44</v>
      </c>
      <c r="Z10" s="2" t="s">
        <v>44</v>
      </c>
      <c r="AA10" s="2" t="s">
        <v>44</v>
      </c>
      <c r="AB10" s="2" t="s">
        <v>44</v>
      </c>
      <c r="AC10" s="2" t="s">
        <v>44</v>
      </c>
      <c r="AD10" s="2" t="s">
        <v>44</v>
      </c>
      <c r="AE10" s="2" t="s">
        <v>44</v>
      </c>
      <c r="AF10" s="2" t="s">
        <v>44</v>
      </c>
      <c r="AG10" s="2" t="s">
        <v>44</v>
      </c>
      <c r="AH10" s="2" t="s">
        <v>44</v>
      </c>
      <c r="AI10" s="2" t="s">
        <v>44</v>
      </c>
      <c r="AJ10" s="2" t="s">
        <v>44</v>
      </c>
      <c r="AK10" s="1">
        <v>0.11393707209019646</v>
      </c>
      <c r="AL10" s="1">
        <v>2.74343066298057</v>
      </c>
      <c r="AM10" s="1">
        <v>1.9349221441987596</v>
      </c>
      <c r="AN10" s="1">
        <v>8.6691138234868994</v>
      </c>
      <c r="AO10" s="1">
        <v>2.7256910299003301</v>
      </c>
      <c r="AP10" s="1">
        <f t="shared" si="5"/>
        <v>16.187094732656753</v>
      </c>
      <c r="AQ10" s="1">
        <f t="shared" si="10"/>
        <v>2.8573677350707665</v>
      </c>
      <c r="AR10" s="1">
        <v>26.798361980248998</v>
      </c>
      <c r="AS10" s="1">
        <v>4.1221926030435796</v>
      </c>
      <c r="AT10" s="2" t="s">
        <v>44</v>
      </c>
      <c r="AU10" s="2" t="s">
        <v>44</v>
      </c>
      <c r="AV10" s="2" t="s">
        <v>44</v>
      </c>
      <c r="AW10" s="1">
        <f t="shared" si="7"/>
        <v>9.7681936496015584</v>
      </c>
      <c r="AX10" s="1">
        <f t="shared" si="11"/>
        <v>0.83161332685590783</v>
      </c>
    </row>
    <row r="11" spans="1:50" x14ac:dyDescent="0.25">
      <c r="A11" s="1" t="s">
        <v>34</v>
      </c>
      <c r="B11" s="4" t="s">
        <v>3</v>
      </c>
      <c r="C11" s="2">
        <v>11.272</v>
      </c>
      <c r="D11" s="4" t="s">
        <v>42</v>
      </c>
      <c r="E11" s="2">
        <v>15.486000000000001</v>
      </c>
      <c r="F11" s="2">
        <v>30.805</v>
      </c>
      <c r="G11" s="2">
        <v>7.1040000000000001</v>
      </c>
      <c r="H11" s="2">
        <v>8.186901279405193</v>
      </c>
      <c r="I11" s="2">
        <v>0.78475698924731174</v>
      </c>
      <c r="J11" s="2">
        <v>1.3671308693461051</v>
      </c>
      <c r="K11" s="2">
        <v>0.13857481160004548</v>
      </c>
      <c r="L11" s="2">
        <v>1.8655110425448118</v>
      </c>
      <c r="M11" s="2">
        <f>J11+K11+L11</f>
        <v>3.3712167234909622</v>
      </c>
      <c r="N11" s="2">
        <v>0.14960000000000001</v>
      </c>
      <c r="O11" s="2">
        <f t="shared" si="8"/>
        <v>22.534871146329959</v>
      </c>
      <c r="P11" s="2">
        <f t="shared" si="9"/>
        <v>35.114609692425425</v>
      </c>
      <c r="Q11" s="2">
        <v>0.35</v>
      </c>
      <c r="R11" s="2">
        <v>5.2531456099868441</v>
      </c>
      <c r="S11" s="7">
        <v>2.3831775700934581E-2</v>
      </c>
      <c r="T11" s="7">
        <v>1.2576219512195122E-3</v>
      </c>
      <c r="U11" s="2">
        <v>425.56742323097467</v>
      </c>
      <c r="V11" s="2">
        <v>22.865853658536587</v>
      </c>
      <c r="W11" s="1">
        <v>0.59709401709401999</v>
      </c>
      <c r="X11" s="1">
        <v>4.7999019607843056</v>
      </c>
      <c r="Y11" s="1">
        <v>1.10641326259947</v>
      </c>
      <c r="Z11" s="1">
        <v>9.5244444444444003</v>
      </c>
      <c r="AA11" s="1">
        <v>5.083291666666665</v>
      </c>
      <c r="AB11" s="1">
        <f>W11+X11+Y11+Z11+AA11</f>
        <v>21.11114535158886</v>
      </c>
      <c r="AC11" s="1">
        <f>W11+X11</f>
        <v>5.3969959778783254</v>
      </c>
      <c r="AD11" s="1">
        <v>37.96902179089173</v>
      </c>
      <c r="AE11" s="1">
        <v>7.485870504008</v>
      </c>
      <c r="AF11" s="1">
        <v>0.63294797688000004</v>
      </c>
      <c r="AG11" s="17">
        <v>0.13765989847715776</v>
      </c>
      <c r="AH11" s="1">
        <f>AF11/100/12*1000000/AA11</f>
        <v>103.76281393781919</v>
      </c>
      <c r="AI11" s="1">
        <f>AD11/X11</f>
        <v>7.9103744412078738</v>
      </c>
      <c r="AJ11" s="1">
        <f>(W11+X11+Y11+Z11)/AB11</f>
        <v>0.75921289053679475</v>
      </c>
      <c r="AK11" s="1">
        <v>0.14571771651081997</v>
      </c>
      <c r="AL11" s="1">
        <v>3.2952259161017783</v>
      </c>
      <c r="AM11" s="1">
        <v>2.1064132625994696</v>
      </c>
      <c r="AN11" s="1">
        <v>8.0280717055613611</v>
      </c>
      <c r="AO11" s="1">
        <v>3.1725676249676251</v>
      </c>
      <c r="AP11" s="1">
        <f t="shared" si="5"/>
        <v>16.747996225741055</v>
      </c>
      <c r="AQ11" s="1">
        <f t="shared" si="10"/>
        <v>3.4409436326125982</v>
      </c>
      <c r="AR11" s="1">
        <v>25.499180990124522</v>
      </c>
      <c r="AS11" s="1">
        <v>2.0413744155023039</v>
      </c>
      <c r="AT11" s="1">
        <v>0.50893401015228579</v>
      </c>
      <c r="AU11" s="16">
        <v>0.13065989847715775</v>
      </c>
      <c r="AV11" s="1">
        <f>AT11/100/12*1000000/AO11</f>
        <v>133.68089360466595</v>
      </c>
      <c r="AW11" s="1">
        <f t="shared" si="7"/>
        <v>7.7382193632082794</v>
      </c>
      <c r="AX11" s="1">
        <f t="shared" si="11"/>
        <v>0.81057031646021582</v>
      </c>
    </row>
    <row r="12" spans="1:50" x14ac:dyDescent="0.25">
      <c r="A12" s="1" t="s">
        <v>35</v>
      </c>
      <c r="B12" s="4" t="s">
        <v>0</v>
      </c>
      <c r="C12" s="2">
        <v>12.95</v>
      </c>
      <c r="D12" s="4" t="s">
        <v>42</v>
      </c>
      <c r="E12" s="2">
        <v>23.925999999999998</v>
      </c>
      <c r="F12" s="2">
        <v>30.786000000000001</v>
      </c>
      <c r="G12" s="2">
        <v>7.6559999999999997</v>
      </c>
      <c r="H12" s="2">
        <v>5.765080849041067</v>
      </c>
      <c r="I12" s="8">
        <v>0.3968723461920679</v>
      </c>
      <c r="J12" s="2">
        <v>3.1467833215816716</v>
      </c>
      <c r="K12" s="2">
        <v>0.40608798331706797</v>
      </c>
      <c r="L12" s="2">
        <v>2.3369278835384284</v>
      </c>
      <c r="M12" s="2">
        <v>5.8897991884371681</v>
      </c>
      <c r="N12" s="2">
        <v>0.188</v>
      </c>
      <c r="O12" s="2">
        <f t="shared" si="8"/>
        <v>31.328719087431747</v>
      </c>
      <c r="P12" s="2">
        <f t="shared" si="9"/>
        <v>61.053430740524902</v>
      </c>
      <c r="Q12" s="2">
        <v>7.0000000000000007E-2</v>
      </c>
      <c r="R12" s="2">
        <v>11.478044979218682</v>
      </c>
      <c r="S12" s="7">
        <v>1.3249733822311604E-2</v>
      </c>
      <c r="T12" s="7">
        <v>4.631058968817536E-4</v>
      </c>
      <c r="U12" s="2">
        <v>236.60238968413577</v>
      </c>
      <c r="V12" s="2">
        <v>8.4201072160318837</v>
      </c>
      <c r="W12" s="1">
        <v>0.64970940170940183</v>
      </c>
      <c r="X12" s="1">
        <v>5.1085128205128214</v>
      </c>
      <c r="Y12" s="1">
        <v>1.2903846153846152</v>
      </c>
      <c r="Z12" s="1">
        <v>6.5244444444444003</v>
      </c>
      <c r="AA12" s="1">
        <v>5.3279743589743589</v>
      </c>
      <c r="AB12" s="1">
        <f>W12+X12+Y12+Z12+AA12</f>
        <v>18.901025641025598</v>
      </c>
      <c r="AC12" s="1">
        <f>W12+X12</f>
        <v>5.7582222222222228</v>
      </c>
      <c r="AD12" s="1">
        <v>37.069021790891767</v>
      </c>
      <c r="AE12" s="1">
        <v>9.5439033724435998</v>
      </c>
      <c r="AF12" s="1">
        <v>0.79768799999999995</v>
      </c>
      <c r="AG12" s="17">
        <v>0.15961780104712001</v>
      </c>
      <c r="AH12" s="1">
        <f>AF12/100/12*1000000/AA12</f>
        <v>124.76411394141226</v>
      </c>
      <c r="AI12" s="1">
        <f>AD12/X12</f>
        <v>7.2563235315851804</v>
      </c>
      <c r="AJ12" s="1">
        <f>(W12+X12+Y12+Z12)/AB12</f>
        <v>0.71811189190655711</v>
      </c>
      <c r="AK12" s="1">
        <v>0.15655162605439502</v>
      </c>
      <c r="AL12" s="1">
        <v>4.1709190713818769</v>
      </c>
      <c r="AM12" s="1">
        <v>1.5225460811675735</v>
      </c>
      <c r="AN12" s="1">
        <v>5.2720318335213001</v>
      </c>
      <c r="AO12" s="1">
        <v>3.5104965225921987</v>
      </c>
      <c r="AP12" s="1">
        <f t="shared" si="5"/>
        <v>14.632545134717343</v>
      </c>
      <c r="AQ12" s="1">
        <f t="shared" si="10"/>
        <v>4.3274706974362722</v>
      </c>
      <c r="AR12" s="1">
        <v>28.335722466089205</v>
      </c>
      <c r="AS12" s="1">
        <v>3.4431673178247251</v>
      </c>
      <c r="AT12" s="1">
        <v>0.74160732984292965</v>
      </c>
      <c r="AU12" s="16">
        <v>0.15461780104712</v>
      </c>
      <c r="AV12" s="1">
        <f>AT12/100/12*1000000/AO12</f>
        <v>176.0452130418569</v>
      </c>
      <c r="AW12" s="1">
        <f t="shared" si="7"/>
        <v>6.7936399582793223</v>
      </c>
      <c r="AX12" s="1">
        <f t="shared" si="11"/>
        <v>0.7600898209933995</v>
      </c>
    </row>
    <row r="13" spans="1:50" x14ac:dyDescent="0.25">
      <c r="A13" s="1" t="s">
        <v>36</v>
      </c>
      <c r="B13" s="4" t="s">
        <v>3</v>
      </c>
      <c r="C13" s="2">
        <v>12.04</v>
      </c>
      <c r="D13" s="4" t="s">
        <v>42</v>
      </c>
      <c r="E13" s="2">
        <v>24.472000000000001</v>
      </c>
      <c r="F13" s="2">
        <v>30.303000000000001</v>
      </c>
      <c r="G13" s="2">
        <v>7.3170000000000002</v>
      </c>
      <c r="H13" s="2">
        <v>4.5793551615408834</v>
      </c>
      <c r="I13" s="2">
        <v>3.0316133144618105</v>
      </c>
      <c r="J13" s="2">
        <v>0.437</v>
      </c>
      <c r="K13" s="2">
        <v>1.996</v>
      </c>
      <c r="L13" s="2">
        <v>1.88</v>
      </c>
      <c r="M13" s="2">
        <v>4.3129999999999997</v>
      </c>
      <c r="N13" s="2">
        <v>0.33500000000000002</v>
      </c>
      <c r="O13" s="2">
        <f t="shared" si="8"/>
        <v>12.87462686567164</v>
      </c>
      <c r="P13" s="2">
        <f t="shared" si="9"/>
        <v>32.907462686567158</v>
      </c>
      <c r="Q13" s="2">
        <v>0.14000000000000001</v>
      </c>
      <c r="R13" s="2">
        <v>11.023999999999999</v>
      </c>
      <c r="S13" s="7">
        <v>4.7598870056497183E-2</v>
      </c>
      <c r="T13" s="7">
        <v>3.5783385909568801E-3</v>
      </c>
      <c r="U13" s="2">
        <v>849.97982243744968</v>
      </c>
      <c r="V13" s="2">
        <v>65.060701653761456</v>
      </c>
      <c r="W13" s="1">
        <v>0.41300653594771253</v>
      </c>
      <c r="X13" s="1">
        <v>6.4699019607843002</v>
      </c>
      <c r="Y13" s="1">
        <v>4.4224264705882401</v>
      </c>
      <c r="Z13" s="1">
        <v>8.9513071895424829</v>
      </c>
      <c r="AA13" s="1">
        <v>7.5241666666666651</v>
      </c>
      <c r="AB13" s="1">
        <f>W13+X13+Y13+Z13+AA13</f>
        <v>27.780808823529402</v>
      </c>
      <c r="AC13" s="1">
        <f>W13+X13</f>
        <v>6.8829084967320124</v>
      </c>
      <c r="AD13" s="1">
        <v>36.616407297450664</v>
      </c>
      <c r="AE13" s="1">
        <v>8.3485870504008002</v>
      </c>
      <c r="AF13" s="1">
        <v>1.06926589595376</v>
      </c>
      <c r="AG13" s="17">
        <v>0.18564503816793901</v>
      </c>
      <c r="AH13" s="1">
        <f>AF13/100/12*1000000/AA13</f>
        <v>118.4257277609658</v>
      </c>
      <c r="AI13" s="1">
        <f>AD13/X13</f>
        <v>5.6594995595593103</v>
      </c>
      <c r="AJ13" s="1">
        <f>(W13+X13+Y13+Z13)/AB13</f>
        <v>0.72915955347225336</v>
      </c>
      <c r="AK13" s="1">
        <v>0.24038606817853503</v>
      </c>
      <c r="AL13" s="1">
        <v>5.2673042394915504</v>
      </c>
      <c r="AM13" s="1">
        <v>2.6660178887404298</v>
      </c>
      <c r="AN13" s="1">
        <v>6.0669113823486898</v>
      </c>
      <c r="AO13" s="1">
        <v>3.6756910299003298</v>
      </c>
      <c r="AP13" s="1">
        <f t="shared" si="5"/>
        <v>17.916310608659536</v>
      </c>
      <c r="AQ13" s="1">
        <f t="shared" si="10"/>
        <v>5.5076903076700852</v>
      </c>
      <c r="AR13" s="1">
        <v>26.249353164932408</v>
      </c>
      <c r="AS13" s="1">
        <v>3.2605589956945402</v>
      </c>
      <c r="AT13" s="1">
        <v>0.70160732984292995</v>
      </c>
      <c r="AU13" s="16">
        <v>0.139645038167939</v>
      </c>
      <c r="AV13" s="1">
        <f>AT13/100/12*1000000/AO13</f>
        <v>159.06472282708765</v>
      </c>
      <c r="AW13" s="1">
        <f t="shared" si="7"/>
        <v>4.9834511111259152</v>
      </c>
      <c r="AX13" s="1">
        <f t="shared" si="11"/>
        <v>0.79484107469515797</v>
      </c>
    </row>
    <row r="14" spans="1:50" x14ac:dyDescent="0.25">
      <c r="A14" s="4" t="s">
        <v>37</v>
      </c>
      <c r="B14" s="4" t="s">
        <v>0</v>
      </c>
      <c r="C14" s="2">
        <v>10</v>
      </c>
      <c r="D14" s="4" t="s">
        <v>42</v>
      </c>
      <c r="E14" s="2">
        <v>3.3</v>
      </c>
      <c r="F14" s="2">
        <v>31.4</v>
      </c>
      <c r="G14" s="2" t="s">
        <v>44</v>
      </c>
      <c r="H14" s="2">
        <v>11.21</v>
      </c>
      <c r="I14" s="2" t="s">
        <v>44</v>
      </c>
      <c r="J14" s="2" t="s">
        <v>44</v>
      </c>
      <c r="K14" s="2" t="s">
        <v>44</v>
      </c>
      <c r="L14" s="2" t="s">
        <v>44</v>
      </c>
      <c r="M14" s="2" t="s">
        <v>44</v>
      </c>
      <c r="N14" s="2">
        <v>9.8000000000000004E-2</v>
      </c>
      <c r="O14" s="2" t="s">
        <v>44</v>
      </c>
      <c r="P14" s="2" t="s">
        <v>44</v>
      </c>
      <c r="Q14" s="2">
        <v>0.54</v>
      </c>
      <c r="R14" s="2" t="s">
        <v>44</v>
      </c>
      <c r="S14" s="7">
        <v>9.2497338223116003E-3</v>
      </c>
      <c r="T14" s="7">
        <v>3.5783385909568798E-4</v>
      </c>
      <c r="U14" s="2">
        <v>165.1738182555643</v>
      </c>
      <c r="V14" s="2">
        <v>6.506070165376145</v>
      </c>
      <c r="W14" s="2" t="s">
        <v>44</v>
      </c>
      <c r="X14" s="2" t="s">
        <v>44</v>
      </c>
      <c r="Y14" s="2" t="s">
        <v>44</v>
      </c>
      <c r="Z14" s="2" t="s">
        <v>44</v>
      </c>
      <c r="AA14" s="2" t="s">
        <v>44</v>
      </c>
      <c r="AB14" s="2" t="s">
        <v>44</v>
      </c>
      <c r="AC14" s="2" t="s">
        <v>44</v>
      </c>
      <c r="AD14" s="2" t="s">
        <v>44</v>
      </c>
      <c r="AE14" s="2" t="s">
        <v>44</v>
      </c>
      <c r="AF14" s="2" t="s">
        <v>44</v>
      </c>
      <c r="AG14" s="2" t="s">
        <v>44</v>
      </c>
      <c r="AH14" s="2" t="s">
        <v>44</v>
      </c>
      <c r="AI14" s="2" t="s">
        <v>44</v>
      </c>
      <c r="AJ14" s="2" t="s">
        <v>44</v>
      </c>
      <c r="AK14" s="1">
        <v>0.13</v>
      </c>
      <c r="AL14" s="1">
        <v>3.5550000000000002</v>
      </c>
      <c r="AM14" s="1">
        <v>1.7450000000000001</v>
      </c>
      <c r="AN14" s="1">
        <v>7.07</v>
      </c>
      <c r="AO14" s="1">
        <v>4.5</v>
      </c>
      <c r="AP14" s="1">
        <f t="shared" si="5"/>
        <v>17</v>
      </c>
      <c r="AQ14" s="1">
        <f t="shared" si="10"/>
        <v>3.6850000000000001</v>
      </c>
      <c r="AR14" s="1">
        <v>29.645</v>
      </c>
      <c r="AS14" s="1">
        <v>10.9</v>
      </c>
      <c r="AT14" s="2" t="s">
        <v>44</v>
      </c>
      <c r="AU14" s="2" t="s">
        <v>44</v>
      </c>
      <c r="AV14" s="2" t="s">
        <v>44</v>
      </c>
      <c r="AW14" s="1">
        <f t="shared" si="7"/>
        <v>8.3389592123769329</v>
      </c>
      <c r="AX14" s="1">
        <f t="shared" si="11"/>
        <v>0.73529411764705888</v>
      </c>
    </row>
    <row r="15" spans="1:50" x14ac:dyDescent="0.25">
      <c r="A15" s="1" t="s">
        <v>34</v>
      </c>
      <c r="B15" s="4" t="s">
        <v>4</v>
      </c>
      <c r="C15" s="2">
        <v>15.000999999999999</v>
      </c>
      <c r="D15" s="4" t="s">
        <v>42</v>
      </c>
      <c r="E15" s="2">
        <v>13.784000000000001</v>
      </c>
      <c r="F15" s="2">
        <v>30.907</v>
      </c>
      <c r="G15" s="2">
        <v>7.1950000000000003</v>
      </c>
      <c r="H15" s="2">
        <v>8.5677209281394777</v>
      </c>
      <c r="I15" s="2">
        <v>2.3587892473118277</v>
      </c>
      <c r="J15" s="2">
        <v>1.5195667059213436</v>
      </c>
      <c r="K15" s="2">
        <v>8.1337971617980662E-2</v>
      </c>
      <c r="L15" s="2">
        <v>1.2938454293162811</v>
      </c>
      <c r="M15" s="2">
        <f>J15+K15+L15</f>
        <v>2.8947501068556054</v>
      </c>
      <c r="N15" s="2">
        <v>0.12243999999999999</v>
      </c>
      <c r="O15" s="2">
        <f t="shared" si="8"/>
        <v>23.642192966805013</v>
      </c>
      <c r="P15" s="2">
        <f t="shared" si="9"/>
        <v>39.837868088052986</v>
      </c>
      <c r="Q15" s="2">
        <v>0.98</v>
      </c>
      <c r="R15" s="2">
        <v>4.8777485687012074</v>
      </c>
      <c r="S15" s="7">
        <v>2.0093457943925235E-2</v>
      </c>
      <c r="T15" s="7">
        <v>2.0198170731707318E-3</v>
      </c>
      <c r="U15" s="2">
        <v>358.81174899866488</v>
      </c>
      <c r="V15" s="2">
        <v>36.723946784922397</v>
      </c>
      <c r="W15" s="1">
        <v>0.14484848484848484</v>
      </c>
      <c r="X15" s="1">
        <v>4.4190909090909152</v>
      </c>
      <c r="Y15" s="1">
        <v>4.0372727272727271</v>
      </c>
      <c r="Z15" s="1">
        <v>6.5143250688705239</v>
      </c>
      <c r="AA15" s="1">
        <v>3.5092355371900825</v>
      </c>
      <c r="AB15" s="1">
        <f>W15+X15+Y15+Z15+AA15</f>
        <v>18.624772727272735</v>
      </c>
      <c r="AC15" s="1">
        <f>W15+X15</f>
        <v>4.5639393939393997</v>
      </c>
      <c r="AD15" s="1">
        <v>35.738533071448863</v>
      </c>
      <c r="AE15" s="1">
        <v>7.2197258015505996</v>
      </c>
      <c r="AF15" s="1">
        <v>0.51046329479768804</v>
      </c>
      <c r="AG15" s="17">
        <v>0.13364503816793882</v>
      </c>
      <c r="AH15" s="1">
        <f>AF15/100/12*1000000/AA15</f>
        <v>121.21901607627306</v>
      </c>
      <c r="AI15" s="1">
        <f>AD15/X15</f>
        <v>8.0873043362669605</v>
      </c>
      <c r="AJ15" s="1">
        <f>(W15+X15+Y15+Z15)/AB15</f>
        <v>0.81158236996624289</v>
      </c>
      <c r="AK15" s="1">
        <v>0.2126084452108373</v>
      </c>
      <c r="AL15" s="1">
        <v>4.4269474984226695</v>
      </c>
      <c r="AM15" s="1">
        <v>1.8870371209375385</v>
      </c>
      <c r="AN15" s="1">
        <v>7.2424755590214085</v>
      </c>
      <c r="AO15" s="1">
        <v>2.7788700402600379</v>
      </c>
      <c r="AP15" s="1">
        <f t="shared" si="5"/>
        <v>16.547938663852491</v>
      </c>
      <c r="AQ15" s="1">
        <f t="shared" si="10"/>
        <v>4.639555943633507</v>
      </c>
      <c r="AR15" s="1">
        <v>40.788579223329819</v>
      </c>
      <c r="AS15" s="1">
        <v>10.012034668200233</v>
      </c>
      <c r="AT15" s="1">
        <v>0.47269083969465614</v>
      </c>
      <c r="AU15" s="16">
        <v>0.13364503816793882</v>
      </c>
      <c r="AV15" s="1">
        <f>AT15/100/12*1000000/AO15</f>
        <v>141.75151315893109</v>
      </c>
      <c r="AW15" s="1">
        <f t="shared" si="7"/>
        <v>9.2137029494618741</v>
      </c>
      <c r="AX15" s="1">
        <f t="shared" si="11"/>
        <v>0.83207152886478641</v>
      </c>
    </row>
    <row r="16" spans="1:50" x14ac:dyDescent="0.25">
      <c r="A16" s="1" t="s">
        <v>35</v>
      </c>
      <c r="B16" s="4" t="s">
        <v>1</v>
      </c>
      <c r="C16" s="2">
        <v>16.594999999999999</v>
      </c>
      <c r="D16" s="4" t="s">
        <v>42</v>
      </c>
      <c r="E16" s="2">
        <v>21.786999999999999</v>
      </c>
      <c r="F16" s="2">
        <v>30.849</v>
      </c>
      <c r="G16" s="2">
        <v>7.8630000000000004</v>
      </c>
      <c r="H16" s="2">
        <v>5.51</v>
      </c>
      <c r="I16" s="8">
        <v>1.5878420212605775</v>
      </c>
      <c r="J16" s="2">
        <v>2.1410486561135333</v>
      </c>
      <c r="K16" s="2">
        <v>0.15865886500114681</v>
      </c>
      <c r="L16" s="2">
        <v>1.2171015321913974</v>
      </c>
      <c r="M16" s="2">
        <v>3.5168090533060776</v>
      </c>
      <c r="N16" s="2">
        <v>0.21099999999999999</v>
      </c>
      <c r="O16" s="2">
        <f t="shared" si="8"/>
        <v>16.667341484862927</v>
      </c>
      <c r="P16" s="2">
        <f t="shared" si="9"/>
        <v>45.305591958203195</v>
      </c>
      <c r="Q16" s="2">
        <v>0.11</v>
      </c>
      <c r="R16" s="2">
        <v>9.5594799031808737</v>
      </c>
      <c r="S16" s="7">
        <v>4.1370716510903432E-2</v>
      </c>
      <c r="T16" s="7">
        <v>4.0650406504065041E-4</v>
      </c>
      <c r="U16" s="2">
        <v>738.76279483756127</v>
      </c>
      <c r="V16" s="2">
        <v>7.390983000739098</v>
      </c>
      <c r="W16" s="1">
        <v>1.0804444444444445</v>
      </c>
      <c r="X16" s="1">
        <v>7.8633333333333297</v>
      </c>
      <c r="Y16" s="1">
        <v>2.4144999999999999</v>
      </c>
      <c r="Z16" s="1">
        <v>10.230222222222199</v>
      </c>
      <c r="AA16" s="1">
        <v>5.7913333333333332</v>
      </c>
      <c r="AB16" s="1">
        <f>W16+X16+Y16+Z16+AA16</f>
        <v>27.379833333333309</v>
      </c>
      <c r="AC16" s="1">
        <f>W16+X16</f>
        <v>8.9437777777777736</v>
      </c>
      <c r="AD16" s="1">
        <v>41.942192180882863</v>
      </c>
      <c r="AE16" s="1">
        <v>9.2115874660468808</v>
      </c>
      <c r="AF16" s="1">
        <v>0.92658959537600005</v>
      </c>
      <c r="AG16" s="17">
        <v>0.16558940397350999</v>
      </c>
      <c r="AH16" s="1">
        <f>AF16/100/12*1000000/AA16</f>
        <v>133.32991760331532</v>
      </c>
      <c r="AI16" s="1">
        <f>AD16/X16</f>
        <v>5.3338947241478865</v>
      </c>
      <c r="AJ16" s="1">
        <f>(W16+X16+Y16+Z16)/AB16</f>
        <v>0.78848179012533537</v>
      </c>
      <c r="AK16" s="1">
        <v>0.31260844521083703</v>
      </c>
      <c r="AL16" s="1">
        <v>3.8069474984226699</v>
      </c>
      <c r="AM16" s="1">
        <v>2.9870371209375399</v>
      </c>
      <c r="AN16" s="1">
        <v>6.0424755590214101</v>
      </c>
      <c r="AO16" s="1">
        <v>3.9688700402600401</v>
      </c>
      <c r="AP16" s="1">
        <f t="shared" si="5"/>
        <v>17.117938663852495</v>
      </c>
      <c r="AQ16" s="1">
        <f t="shared" si="10"/>
        <v>4.1195559436335065</v>
      </c>
      <c r="AR16" s="1">
        <v>37.977158446659601</v>
      </c>
      <c r="AS16" s="1">
        <v>10.164069336400468</v>
      </c>
      <c r="AT16" s="1">
        <v>0.88200000000000345</v>
      </c>
      <c r="AU16" s="16">
        <v>0.16758940397350999</v>
      </c>
      <c r="AV16" s="1">
        <f>AT16/100/12*1000000/AO16</f>
        <v>185.19124903163768</v>
      </c>
      <c r="AW16" s="1">
        <f t="shared" si="7"/>
        <v>9.9757505094027827</v>
      </c>
      <c r="AX16" s="1">
        <f t="shared" si="11"/>
        <v>0.76814556248872423</v>
      </c>
    </row>
    <row r="17" spans="1:50" x14ac:dyDescent="0.25">
      <c r="A17" s="1" t="s">
        <v>36</v>
      </c>
      <c r="B17" s="4" t="s">
        <v>4</v>
      </c>
      <c r="C17" s="2">
        <v>16.042999999999999</v>
      </c>
      <c r="D17" s="4" t="s">
        <v>42</v>
      </c>
      <c r="E17" s="2">
        <v>23.294</v>
      </c>
      <c r="F17" s="2">
        <v>30.515999999999998</v>
      </c>
      <c r="G17" s="2">
        <v>7.3979999999999997</v>
      </c>
      <c r="H17" s="2">
        <v>3.75</v>
      </c>
      <c r="I17" s="2">
        <v>0.1112953092219512</v>
      </c>
      <c r="J17" s="2">
        <v>0.61699999999999999</v>
      </c>
      <c r="K17" s="2">
        <v>0.38200000000000001</v>
      </c>
      <c r="L17" s="2">
        <v>3.0590000000000002</v>
      </c>
      <c r="M17" s="2">
        <v>4.0579999999999998</v>
      </c>
      <c r="N17" s="2">
        <v>0.436</v>
      </c>
      <c r="O17" s="2">
        <f t="shared" si="8"/>
        <v>9.3073394495412849</v>
      </c>
      <c r="P17" s="2">
        <f t="shared" si="9"/>
        <v>26.346330275229359</v>
      </c>
      <c r="Q17" s="2">
        <v>0.14000000000000001</v>
      </c>
      <c r="R17" s="2">
        <v>11.487</v>
      </c>
      <c r="S17" s="7">
        <v>5.1452130096197798E-2</v>
      </c>
      <c r="T17" s="7">
        <v>2.6714411572455739E-3</v>
      </c>
      <c r="U17" s="2">
        <v>918.78803743210358</v>
      </c>
      <c r="V17" s="2">
        <v>48.571657404464986</v>
      </c>
      <c r="W17" s="1">
        <v>0.57758454106279999</v>
      </c>
      <c r="X17" s="1">
        <v>9.5518840579709998</v>
      </c>
      <c r="Y17" s="1">
        <v>4.1345652173913034</v>
      </c>
      <c r="Z17" s="1">
        <v>9.4629951690821255</v>
      </c>
      <c r="AA17" s="1">
        <v>3.523188405797101</v>
      </c>
      <c r="AB17" s="1">
        <f>W17+X17+Y17+Z17+AA17</f>
        <v>27.250217391304329</v>
      </c>
      <c r="AC17" s="1">
        <f>W17+X17</f>
        <v>10.1294685990338</v>
      </c>
      <c r="AD17" s="1">
        <v>47.529631698014697</v>
      </c>
      <c r="AE17" s="1">
        <v>10.039938167064994</v>
      </c>
      <c r="AF17" s="1">
        <v>0.61046329479768802</v>
      </c>
      <c r="AG17" s="17">
        <v>0.11936450381679301</v>
      </c>
      <c r="AH17" s="1">
        <f>AF17/100/12*1000000/AA17</f>
        <v>144.39177067407266</v>
      </c>
      <c r="AI17" s="1">
        <f>AD17/X17</f>
        <v>4.9759431133747327</v>
      </c>
      <c r="AJ17" s="1">
        <f>(W17+X17+Y17+Z17)/AB17</f>
        <v>0.87070971379034334</v>
      </c>
      <c r="AK17" s="1">
        <v>0.26628299589021243</v>
      </c>
      <c r="AL17" s="1">
        <v>5.7952459932166596</v>
      </c>
      <c r="AM17" s="1">
        <v>2.4723886495340999</v>
      </c>
      <c r="AN17" s="1">
        <v>8.8999233790514189</v>
      </c>
      <c r="AO17" s="1">
        <v>1.6497095622070943</v>
      </c>
      <c r="AP17" s="1">
        <f t="shared" si="5"/>
        <v>19.083550579899484</v>
      </c>
      <c r="AQ17" s="1">
        <f t="shared" si="10"/>
        <v>6.061528989106872</v>
      </c>
      <c r="AR17" s="1">
        <v>46.223100716816262</v>
      </c>
      <c r="AS17" s="1">
        <v>10.871893668936661</v>
      </c>
      <c r="AT17" s="1">
        <v>0.410205128205129</v>
      </c>
      <c r="AU17" s="16">
        <v>0.103364503816793</v>
      </c>
      <c r="AV17" s="1">
        <f>AT17/100/12*1000000/AO17</f>
        <v>207.21078101788643</v>
      </c>
      <c r="AW17" s="1">
        <f t="shared" si="7"/>
        <v>7.9760377335009487</v>
      </c>
      <c r="AX17" s="1">
        <f t="shared" si="11"/>
        <v>0.91355332146918633</v>
      </c>
    </row>
    <row r="18" spans="1:50" x14ac:dyDescent="0.25">
      <c r="A18" s="4" t="s">
        <v>37</v>
      </c>
      <c r="B18" s="4" t="s">
        <v>1</v>
      </c>
      <c r="C18" s="2">
        <v>13</v>
      </c>
      <c r="D18" s="4" t="s">
        <v>42</v>
      </c>
      <c r="E18" s="2">
        <v>3.4</v>
      </c>
      <c r="F18" s="2">
        <v>31.5</v>
      </c>
      <c r="G18" s="2" t="s">
        <v>44</v>
      </c>
      <c r="H18" s="2">
        <v>10.93333416996731</v>
      </c>
      <c r="I18" s="2" t="s">
        <v>44</v>
      </c>
      <c r="J18" s="2">
        <v>5.87</v>
      </c>
      <c r="K18" s="2">
        <v>0.29499999999999998</v>
      </c>
      <c r="L18" s="2">
        <v>5.2290000000000001</v>
      </c>
      <c r="M18" s="2">
        <v>11.394</v>
      </c>
      <c r="N18" s="2">
        <v>0.14000000000000001</v>
      </c>
      <c r="O18" s="2">
        <f t="shared" si="8"/>
        <v>81.385714285714272</v>
      </c>
      <c r="P18" s="2">
        <f t="shared" si="9"/>
        <v>130.48571428571427</v>
      </c>
      <c r="Q18" s="2">
        <v>0.44</v>
      </c>
      <c r="R18" s="2">
        <v>18.268000000000001</v>
      </c>
      <c r="S18" s="7">
        <v>1.062008742620088E-2</v>
      </c>
      <c r="T18" s="7">
        <v>7.3606729758149316E-4</v>
      </c>
      <c r="U18" s="2">
        <v>189.64441832501572</v>
      </c>
      <c r="V18" s="2">
        <v>13.383041774208966</v>
      </c>
      <c r="W18" s="2" t="s">
        <v>44</v>
      </c>
      <c r="X18" s="2" t="s">
        <v>44</v>
      </c>
      <c r="Y18" s="2" t="s">
        <v>44</v>
      </c>
      <c r="Z18" s="2" t="s">
        <v>44</v>
      </c>
      <c r="AA18" s="2" t="s">
        <v>44</v>
      </c>
      <c r="AB18" s="2" t="s">
        <v>44</v>
      </c>
      <c r="AC18" s="2" t="s">
        <v>44</v>
      </c>
      <c r="AD18" s="2" t="s">
        <v>44</v>
      </c>
      <c r="AE18" s="2" t="s">
        <v>44</v>
      </c>
      <c r="AF18" s="2" t="s">
        <v>44</v>
      </c>
      <c r="AG18" s="2" t="s">
        <v>44</v>
      </c>
      <c r="AH18" s="2" t="s">
        <v>44</v>
      </c>
      <c r="AI18" s="2" t="s">
        <v>44</v>
      </c>
      <c r="AJ18" s="2" t="s">
        <v>44</v>
      </c>
      <c r="AK18" s="1">
        <v>0.11</v>
      </c>
      <c r="AL18" s="1">
        <v>3.5</v>
      </c>
      <c r="AM18" s="1">
        <v>1.93</v>
      </c>
      <c r="AN18" s="1">
        <v>5.92</v>
      </c>
      <c r="AO18" s="1">
        <v>4.6100000000000003</v>
      </c>
      <c r="AP18" s="1">
        <f t="shared" si="5"/>
        <v>16.07</v>
      </c>
      <c r="AQ18" s="1">
        <f t="shared" si="10"/>
        <v>3.61</v>
      </c>
      <c r="AR18" s="1">
        <v>30.22</v>
      </c>
      <c r="AS18" s="1">
        <v>10.02</v>
      </c>
      <c r="AT18" s="2" t="s">
        <v>44</v>
      </c>
      <c r="AU18" s="2" t="s">
        <v>44</v>
      </c>
      <c r="AV18" s="2" t="s">
        <v>44</v>
      </c>
      <c r="AW18" s="1">
        <f t="shared" si="7"/>
        <v>8.6342857142857135</v>
      </c>
      <c r="AX18" s="1">
        <f t="shared" si="11"/>
        <v>0.71313005600497825</v>
      </c>
    </row>
    <row r="19" spans="1:50" x14ac:dyDescent="0.25">
      <c r="A19" s="1" t="s">
        <v>34</v>
      </c>
      <c r="B19" s="4" t="s">
        <v>5</v>
      </c>
      <c r="C19" s="2">
        <v>28.914999999999999</v>
      </c>
      <c r="D19" s="4" t="s">
        <v>42</v>
      </c>
      <c r="E19" s="2">
        <v>11.179</v>
      </c>
      <c r="F19" s="2">
        <v>30.971</v>
      </c>
      <c r="G19" s="2">
        <v>7.415</v>
      </c>
      <c r="H19" s="2">
        <v>9.170407851690296</v>
      </c>
      <c r="I19" s="2">
        <v>0.78884301075268815</v>
      </c>
      <c r="J19" s="2">
        <v>2.0002710157956662</v>
      </c>
      <c r="K19" s="2">
        <v>3.1053702347631707E-2</v>
      </c>
      <c r="L19" s="2">
        <v>0.48772722163308901</v>
      </c>
      <c r="M19" s="2">
        <f>J19+K19+L19</f>
        <v>2.5190519397763866</v>
      </c>
      <c r="N19" s="2">
        <v>0.14680000000000001</v>
      </c>
      <c r="O19" s="2">
        <f t="shared" si="8"/>
        <v>17.159754358149772</v>
      </c>
      <c r="P19" s="2">
        <f t="shared" si="9"/>
        <v>14.321739937767273</v>
      </c>
      <c r="Q19" s="2">
        <v>0.15</v>
      </c>
      <c r="R19" s="2">
        <v>2.1024314228642358</v>
      </c>
      <c r="S19" s="7">
        <v>7.4766355140186936E-3</v>
      </c>
      <c r="T19" s="7">
        <v>1.8292682926829267E-3</v>
      </c>
      <c r="U19" s="2">
        <v>133.51134846461952</v>
      </c>
      <c r="V19" s="2">
        <v>33.259423503325941</v>
      </c>
      <c r="W19" s="1">
        <v>0.1775845410628</v>
      </c>
      <c r="X19" s="1">
        <v>3.7440909090909154</v>
      </c>
      <c r="Y19" s="1">
        <v>1.7352758013210701</v>
      </c>
      <c r="Z19" s="1">
        <v>10.400222222222199</v>
      </c>
      <c r="AA19" s="1">
        <v>5.3370043103448301</v>
      </c>
      <c r="AB19" s="1">
        <f>W19+X19+Y19+Z19+AA19</f>
        <v>21.394177784041815</v>
      </c>
      <c r="AC19" s="1">
        <f>W19+X19</f>
        <v>3.9216754501537152</v>
      </c>
      <c r="AD19" s="1">
        <v>39.869632852623901</v>
      </c>
      <c r="AE19" s="1">
        <v>8.8830699320889206</v>
      </c>
      <c r="AF19" s="1">
        <v>0.61046329479768802</v>
      </c>
      <c r="AG19" s="17">
        <v>0.14695698924731163</v>
      </c>
      <c r="AH19" s="1">
        <f>AF19/100/12*1000000/AA19</f>
        <v>95.319280770552297</v>
      </c>
      <c r="AI19" s="1">
        <f>AD19/X19</f>
        <v>10.648681835106524</v>
      </c>
      <c r="AJ19" s="1">
        <f>(W19+X19+Y19+Z19)/AB19</f>
        <v>0.75053940542993103</v>
      </c>
      <c r="AK19" s="1">
        <v>0.26153887130159492</v>
      </c>
      <c r="AL19" s="1">
        <v>4.197734688907822</v>
      </c>
      <c r="AM19" s="1">
        <v>2.0352758013210717</v>
      </c>
      <c r="AN19" s="1">
        <v>9.8278284427127591</v>
      </c>
      <c r="AO19" s="1">
        <v>2.9568096310726881</v>
      </c>
      <c r="AP19" s="1">
        <f t="shared" si="5"/>
        <v>19.279187435315933</v>
      </c>
      <c r="AQ19" s="1">
        <f t="shared" si="10"/>
        <v>4.4592735602094171</v>
      </c>
      <c r="AR19" s="1">
        <v>46.162540417757583</v>
      </c>
      <c r="AS19" s="1">
        <v>17.47868960220973</v>
      </c>
      <c r="AT19" s="1">
        <v>0.65511827956989144</v>
      </c>
      <c r="AU19" s="16">
        <v>0.14195698924731162</v>
      </c>
      <c r="AV19" s="1">
        <f>AT19/100/12*1000000/AO19</f>
        <v>184.63545772594091</v>
      </c>
      <c r="AW19" s="1">
        <f t="shared" si="7"/>
        <v>10.997012398077088</v>
      </c>
      <c r="AX19" s="1">
        <f t="shared" si="11"/>
        <v>0.84663204084751231</v>
      </c>
    </row>
    <row r="20" spans="1:50" x14ac:dyDescent="0.25">
      <c r="A20" s="1" t="s">
        <v>35</v>
      </c>
      <c r="B20" s="4" t="s">
        <v>2</v>
      </c>
      <c r="C20" s="2">
        <v>22.556999999999999</v>
      </c>
      <c r="D20" s="4" t="s">
        <v>42</v>
      </c>
      <c r="E20" s="2">
        <v>15.9</v>
      </c>
      <c r="F20" s="2">
        <v>30.893000000000001</v>
      </c>
      <c r="G20" s="2">
        <v>7.399</v>
      </c>
      <c r="H20" s="2">
        <v>6.0157972438496605</v>
      </c>
      <c r="I20" s="8">
        <v>8.4192589915780783E-2</v>
      </c>
      <c r="J20" s="2">
        <v>1.8070328247613645</v>
      </c>
      <c r="K20" s="2">
        <v>0.1037778083385143</v>
      </c>
      <c r="L20" s="2">
        <v>1.0953675424096083</v>
      </c>
      <c r="M20" s="2">
        <v>3.0061781755094872</v>
      </c>
      <c r="N20" s="2">
        <v>0.115</v>
      </c>
      <c r="O20" s="2">
        <f t="shared" si="8"/>
        <v>26.140679787039019</v>
      </c>
      <c r="P20" s="2">
        <f t="shared" si="9"/>
        <v>46.375522975303177</v>
      </c>
      <c r="Q20" s="2">
        <v>0.12</v>
      </c>
      <c r="R20" s="2">
        <v>5.3331851421598655</v>
      </c>
      <c r="S20" s="7">
        <v>1.917086029235562E-2</v>
      </c>
      <c r="T20" s="7">
        <v>9.7717323327079419E-4</v>
      </c>
      <c r="U20" s="2">
        <v>342.33679093492179</v>
      </c>
      <c r="V20" s="2">
        <v>17.766786059468984</v>
      </c>
      <c r="W20" s="1">
        <v>0.26695402298850579</v>
      </c>
      <c r="X20" s="1">
        <v>5.7284482758620703</v>
      </c>
      <c r="Y20" s="1">
        <v>3.5753232758620701</v>
      </c>
      <c r="Z20" s="1">
        <v>9.3847701149424996</v>
      </c>
      <c r="AA20" s="1">
        <v>6.8370043103448275</v>
      </c>
      <c r="AB20" s="1">
        <f>W20+X20+Y20+Z20+AA20</f>
        <v>25.792499999999972</v>
      </c>
      <c r="AC20" s="1">
        <f>W20+X20</f>
        <v>5.9954022988505757</v>
      </c>
      <c r="AD20" s="1">
        <v>37.826963285262352</v>
      </c>
      <c r="AE20" s="1">
        <v>8.3069932088920009</v>
      </c>
      <c r="AF20" s="1">
        <v>0.91046329479768795</v>
      </c>
      <c r="AG20" s="17">
        <v>0.163515183246073</v>
      </c>
      <c r="AH20" s="1">
        <f>AF20/100/12*1000000/AA20</f>
        <v>110.97249290649346</v>
      </c>
      <c r="AI20" s="1">
        <f>AD20/X20</f>
        <v>6.6033525072843213</v>
      </c>
      <c r="AJ20" s="1">
        <f>(W20+X20+Y20+Z20)/AB20</f>
        <v>0.73492277559969621</v>
      </c>
      <c r="AK20" s="1">
        <v>0.21010564431683848</v>
      </c>
      <c r="AL20" s="1">
        <v>3.9544191724370901</v>
      </c>
      <c r="AM20" s="1">
        <v>4.00396933288296</v>
      </c>
      <c r="AN20" s="1">
        <v>6.6692029589596364</v>
      </c>
      <c r="AO20" s="1">
        <v>4.0636873534875946</v>
      </c>
      <c r="AP20" s="1">
        <f t="shared" si="5"/>
        <v>18.90138446208412</v>
      </c>
      <c r="AQ20" s="1">
        <f t="shared" si="10"/>
        <v>4.1645248167539286</v>
      </c>
      <c r="AR20" s="1">
        <v>32.509002041527779</v>
      </c>
      <c r="AS20" s="1">
        <v>4.8221926030435815</v>
      </c>
      <c r="AT20" s="1">
        <v>0.65443979057591828</v>
      </c>
      <c r="AU20" s="16">
        <v>0.12515183246073336</v>
      </c>
      <c r="AV20" s="1">
        <f>AT20/100/12*1000000/AO20</f>
        <v>134.20483533964455</v>
      </c>
      <c r="AW20" s="1">
        <f t="shared" si="7"/>
        <v>8.2209297052069044</v>
      </c>
      <c r="AX20" s="1">
        <f t="shared" si="11"/>
        <v>0.78500583586142658</v>
      </c>
    </row>
    <row r="21" spans="1:50" x14ac:dyDescent="0.25">
      <c r="A21" s="1" t="s">
        <v>36</v>
      </c>
      <c r="B21" s="4" t="s">
        <v>5</v>
      </c>
      <c r="C21" s="2">
        <v>29.666</v>
      </c>
      <c r="D21" s="4" t="s">
        <v>42</v>
      </c>
      <c r="E21" s="2">
        <v>20.004000000000001</v>
      </c>
      <c r="F21" s="2">
        <v>30.838999999999999</v>
      </c>
      <c r="G21" s="2">
        <v>7.4880000000000004</v>
      </c>
      <c r="H21" s="2">
        <v>4.901792371904806</v>
      </c>
      <c r="I21" s="2">
        <v>0.93356169883859841</v>
      </c>
      <c r="J21" s="2">
        <v>1.4990000000000001</v>
      </c>
      <c r="K21" s="2">
        <v>0.128</v>
      </c>
      <c r="L21" s="2">
        <v>5.2009999999999996</v>
      </c>
      <c r="M21" s="2">
        <v>6.8279999999999994</v>
      </c>
      <c r="N21" s="2">
        <v>0.33599999999999997</v>
      </c>
      <c r="O21" s="2">
        <f t="shared" si="8"/>
        <v>20.321428571428573</v>
      </c>
      <c r="P21" s="2">
        <f t="shared" si="9"/>
        <v>33.154761904761912</v>
      </c>
      <c r="Q21" s="2">
        <v>0.34</v>
      </c>
      <c r="R21" s="2">
        <v>11.14</v>
      </c>
      <c r="S21" s="7">
        <v>2.6412429378531076E-2</v>
      </c>
      <c r="T21" s="7">
        <v>7.3606729758149316E-4</v>
      </c>
      <c r="U21" s="2">
        <v>471.65052461662634</v>
      </c>
      <c r="V21" s="2">
        <v>13.383041774208966</v>
      </c>
      <c r="W21" s="1">
        <v>0.66954022988506001</v>
      </c>
      <c r="X21" s="1">
        <v>10.3633333333333</v>
      </c>
      <c r="Y21" s="1">
        <v>1.8215059137181899</v>
      </c>
      <c r="Z21" s="1">
        <v>5.9307726629652198</v>
      </c>
      <c r="AA21" s="1">
        <v>5.0611207454869493</v>
      </c>
      <c r="AB21" s="1">
        <f>W21+X21+Y21+Z21+AA21</f>
        <v>23.846272885388718</v>
      </c>
      <c r="AC21" s="1">
        <f>W21+X21</f>
        <v>11.032873563218359</v>
      </c>
      <c r="AD21" s="1">
        <v>44.829631698014701</v>
      </c>
      <c r="AE21" s="1">
        <v>8.8306993208892006</v>
      </c>
      <c r="AF21" s="1">
        <v>0.86329479768799999</v>
      </c>
      <c r="AG21" s="17">
        <v>0.173364503816793</v>
      </c>
      <c r="AH21" s="1">
        <f>AF21/100/12*1000000/AA21</f>
        <v>142.144866242951</v>
      </c>
      <c r="AI21" s="1">
        <f>AD21/X21</f>
        <v>4.3257927016418316</v>
      </c>
      <c r="AJ21" s="1">
        <f>(W21+X21+Y21+Z21)/AB21</f>
        <v>0.78776051210132547</v>
      </c>
      <c r="AK21" s="1">
        <v>0.33140524532027138</v>
      </c>
      <c r="AL21" s="1">
        <v>7.0346017090362611</v>
      </c>
      <c r="AM21" s="1">
        <v>2.8215059137181906</v>
      </c>
      <c r="AN21" s="1">
        <v>5.4307726629652215</v>
      </c>
      <c r="AO21" s="1">
        <v>2.0374080496991267</v>
      </c>
      <c r="AP21" s="1">
        <f t="shared" si="5"/>
        <v>17.655693580739072</v>
      </c>
      <c r="AQ21" s="1">
        <f t="shared" si="10"/>
        <v>7.3660069543565321</v>
      </c>
      <c r="AR21" s="1">
        <v>58.056606470728916</v>
      </c>
      <c r="AS21" s="1">
        <v>17.868325837975682</v>
      </c>
      <c r="AT21" s="1">
        <v>0.40020512820512899</v>
      </c>
      <c r="AU21" s="16">
        <v>0.103364503816793</v>
      </c>
      <c r="AV21" s="1">
        <f>AT21/100/12*1000000/AO21</f>
        <v>163.69046620460946</v>
      </c>
      <c r="AW21" s="1">
        <f t="shared" si="7"/>
        <v>8.2530054823363486</v>
      </c>
      <c r="AX21" s="1">
        <f t="shared" si="11"/>
        <v>0.8846033411045503</v>
      </c>
    </row>
    <row r="22" spans="1:50" x14ac:dyDescent="0.25">
      <c r="A22" s="1" t="s">
        <v>35</v>
      </c>
      <c r="B22" s="4" t="s">
        <v>10</v>
      </c>
      <c r="C22" s="2">
        <v>21.382000000000001</v>
      </c>
      <c r="D22" s="4" t="s">
        <v>42</v>
      </c>
      <c r="E22" s="2">
        <v>18.158000000000001</v>
      </c>
      <c r="F22" s="2">
        <v>30.884</v>
      </c>
      <c r="G22" s="2">
        <v>7.2389999999999999</v>
      </c>
      <c r="H22" s="2">
        <v>5.7763957105047545</v>
      </c>
      <c r="I22" s="8">
        <v>0.24309482940343902</v>
      </c>
      <c r="J22" s="2">
        <v>1.2445883697493456</v>
      </c>
      <c r="K22" s="2">
        <v>9.6643725414694737E-2</v>
      </c>
      <c r="L22" s="2">
        <v>0.67810163377902199</v>
      </c>
      <c r="M22" s="2">
        <v>2.0193337289430624</v>
      </c>
      <c r="N22" s="2">
        <v>0.11399999999999999</v>
      </c>
      <c r="O22" s="2">
        <f t="shared" si="8"/>
        <v>17.713453762658443</v>
      </c>
      <c r="P22" s="2">
        <f t="shared" si="9"/>
        <v>37.411384425383524</v>
      </c>
      <c r="Q22" s="2">
        <v>0.11399999999999999</v>
      </c>
      <c r="R22" s="2">
        <v>4.2648978244937217</v>
      </c>
      <c r="S22" s="7">
        <v>1.7757009345794394E-2</v>
      </c>
      <c r="T22" s="7">
        <v>1.8673780487804877E-3</v>
      </c>
      <c r="U22" s="2">
        <v>317.08945260347133</v>
      </c>
      <c r="V22" s="2">
        <v>33.952328159645234</v>
      </c>
      <c r="W22" s="1">
        <v>0.79540229885059999</v>
      </c>
      <c r="X22" s="1">
        <v>9.1133333333333244</v>
      </c>
      <c r="Y22" s="1">
        <v>1.9761771896258999</v>
      </c>
      <c r="Z22" s="1">
        <v>5.8712418115394298</v>
      </c>
      <c r="AA22" s="1">
        <v>4.0410318641346006</v>
      </c>
      <c r="AB22" s="1">
        <f>W22+X22+Y22+Z22+AA22</f>
        <v>21.797186497483857</v>
      </c>
      <c r="AC22" s="1">
        <f>W22+X22</f>
        <v>9.9087356321839248</v>
      </c>
      <c r="AD22" s="1">
        <v>45.140729745065997</v>
      </c>
      <c r="AE22" s="1">
        <v>9.0453518243626707</v>
      </c>
      <c r="AF22" s="1">
        <v>0.51046329479768804</v>
      </c>
      <c r="AG22" s="17">
        <v>0.1153736263736265</v>
      </c>
      <c r="AH22" s="1">
        <f>AF22/100/12*1000000/AA22</f>
        <v>105.26669754166144</v>
      </c>
      <c r="AI22" s="1">
        <f>AD22/X22</f>
        <v>4.9532622251352638</v>
      </c>
      <c r="AJ22" s="1">
        <f>(W22+X22+Y22+Z22)/AB22</f>
        <v>0.81460763917393297</v>
      </c>
      <c r="AK22" s="1">
        <v>0.29614669942050897</v>
      </c>
      <c r="AL22" s="1">
        <v>5.747917454018646</v>
      </c>
      <c r="AM22" s="1">
        <v>2.1976177189625852</v>
      </c>
      <c r="AN22" s="1">
        <v>5.4112418115394307</v>
      </c>
      <c r="AO22" s="1">
        <v>2.0694021242756366</v>
      </c>
      <c r="AP22" s="1">
        <f t="shared" si="5"/>
        <v>15.722325808216809</v>
      </c>
      <c r="AQ22" s="1">
        <f t="shared" si="10"/>
        <v>6.0440641534391553</v>
      </c>
      <c r="AR22" s="1">
        <v>40.218881989795094</v>
      </c>
      <c r="AS22" s="1">
        <v>7.9530754329398325</v>
      </c>
      <c r="AT22" s="1">
        <v>0.49020512820512879</v>
      </c>
      <c r="AU22" s="16">
        <v>0.10637362637362649</v>
      </c>
      <c r="AV22" s="1">
        <f>AT22/100/12*1000000/AO22</f>
        <v>197.40207507869687</v>
      </c>
      <c r="AW22" s="1">
        <f t="shared" si="7"/>
        <v>6.9971224032934112</v>
      </c>
      <c r="AX22" s="1">
        <f t="shared" si="11"/>
        <v>0.86837811723796454</v>
      </c>
    </row>
    <row r="23" spans="1:50" x14ac:dyDescent="0.25">
      <c r="A23" s="1" t="s">
        <v>36</v>
      </c>
      <c r="B23" s="4" t="s">
        <v>17</v>
      </c>
      <c r="C23" s="2">
        <v>22.963000000000001</v>
      </c>
      <c r="D23" s="4" t="s">
        <v>42</v>
      </c>
      <c r="E23" s="2">
        <v>21.581</v>
      </c>
      <c r="F23" s="2">
        <v>30.579000000000001</v>
      </c>
      <c r="G23" s="2">
        <v>8.0809999999999995</v>
      </c>
      <c r="H23" s="2">
        <v>4.455060743608044</v>
      </c>
      <c r="I23" s="2">
        <v>0.14065658847030243</v>
      </c>
      <c r="J23" s="2">
        <v>0.89100000000000001</v>
      </c>
      <c r="K23" s="2">
        <v>2.3170000000000002</v>
      </c>
      <c r="L23" s="2">
        <v>2.9969999999999999</v>
      </c>
      <c r="M23" s="2">
        <v>6.2050000000000001</v>
      </c>
      <c r="N23" s="2">
        <v>0.4</v>
      </c>
      <c r="O23" s="2">
        <f t="shared" si="8"/>
        <v>15.512499999999999</v>
      </c>
      <c r="P23" s="2">
        <f t="shared" si="9"/>
        <v>26.9375</v>
      </c>
      <c r="Q23" s="2">
        <v>0.4</v>
      </c>
      <c r="R23" s="2">
        <v>10.775</v>
      </c>
      <c r="S23" s="7">
        <v>2.7118644067796609E-2</v>
      </c>
      <c r="T23" s="7">
        <v>1.3932702418506836E-3</v>
      </c>
      <c r="U23" s="2">
        <v>484.26150121065376</v>
      </c>
      <c r="V23" s="2">
        <v>25.332186215466976</v>
      </c>
      <c r="W23" s="1">
        <v>0.65402298850600005</v>
      </c>
      <c r="X23" s="1">
        <v>8.2284482758620747</v>
      </c>
      <c r="Y23" s="1">
        <v>2.0820802932691702</v>
      </c>
      <c r="Z23" s="1">
        <v>6.6615779298528501</v>
      </c>
      <c r="AA23" s="1">
        <v>3.76016556491295</v>
      </c>
      <c r="AB23" s="1">
        <f>W23+X23+Y23+Z23+AA23</f>
        <v>21.386295052403046</v>
      </c>
      <c r="AC23" s="1">
        <f>W23+X23</f>
        <v>8.8824712643680748</v>
      </c>
      <c r="AD23" s="1">
        <v>48.507297450659998</v>
      </c>
      <c r="AE23" s="1">
        <v>9.8518243626650008</v>
      </c>
      <c r="AF23" s="1">
        <v>0.50463294797687996</v>
      </c>
      <c r="AG23" s="17">
        <v>9.7810397553516004E-2</v>
      </c>
      <c r="AH23" s="1">
        <f>AF23/100/12*1000000/AA23</f>
        <v>111.83748411810569</v>
      </c>
      <c r="AI23" s="1">
        <f>AD23/X23</f>
        <v>5.8950722936370408</v>
      </c>
      <c r="AJ23" s="1">
        <f>(W23+X23+Y23+Z23)/AB23</f>
        <v>0.82417872961635574</v>
      </c>
      <c r="AK23" s="1">
        <v>0.33341105260963994</v>
      </c>
      <c r="AL23" s="1">
        <v>6.5093654099630722</v>
      </c>
      <c r="AM23" s="1">
        <v>2.8820802932691678</v>
      </c>
      <c r="AN23" s="1">
        <v>5.6615779298528546</v>
      </c>
      <c r="AO23" s="1">
        <v>2.0506777043275273</v>
      </c>
      <c r="AP23" s="1">
        <f t="shared" si="5"/>
        <v>17.437112390022261</v>
      </c>
      <c r="AQ23" s="1">
        <f t="shared" si="10"/>
        <v>6.8427764625727123</v>
      </c>
      <c r="AR23" s="1">
        <v>57.012908741732033</v>
      </c>
      <c r="AS23" s="1">
        <v>18.058810132195962</v>
      </c>
      <c r="AT23" s="1">
        <v>0.6869235474006129</v>
      </c>
      <c r="AU23" s="16">
        <v>0.157810397553516</v>
      </c>
      <c r="AV23" s="1">
        <f>AT23/100/12*1000000/AO23</f>
        <v>279.14493257156079</v>
      </c>
      <c r="AW23" s="1">
        <f t="shared" si="7"/>
        <v>8.7585970599329848</v>
      </c>
      <c r="AX23" s="1">
        <f t="shared" si="11"/>
        <v>0.8823957970529025</v>
      </c>
    </row>
    <row r="24" spans="1:50" x14ac:dyDescent="0.25">
      <c r="O24" s="9"/>
      <c r="P24" s="9"/>
    </row>
    <row r="25" spans="1:50" x14ac:dyDescent="0.25">
      <c r="O25" s="9"/>
      <c r="P25" s="9"/>
    </row>
    <row r="26" spans="1:50" x14ac:dyDescent="0.25">
      <c r="O26" s="10"/>
      <c r="P26" s="10"/>
    </row>
  </sheetData>
  <mergeCells count="3">
    <mergeCell ref="C1:V1"/>
    <mergeCell ref="W1:AJ1"/>
    <mergeCell ref="AK1:AX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2"/>
  <sheetViews>
    <sheetView workbookViewId="0">
      <selection activeCell="D25" sqref="D25:E25"/>
    </sheetView>
  </sheetViews>
  <sheetFormatPr defaultRowHeight="15.75" x14ac:dyDescent="0.25"/>
  <cols>
    <col min="1" max="2" width="9" style="1"/>
    <col min="3" max="3" width="9.125" style="1" customWidth="1"/>
    <col min="4" max="7" width="9" style="1"/>
    <col min="8" max="8" width="12.625" style="1" customWidth="1"/>
    <col min="9" max="9" width="10.875" style="1" customWidth="1"/>
    <col min="10" max="10" width="9" style="1"/>
    <col min="11" max="11" width="7.625" style="1" customWidth="1"/>
    <col min="12" max="16384" width="9" style="1"/>
  </cols>
  <sheetData>
    <row r="1" spans="1:11" ht="20.25" x14ac:dyDescent="0.3">
      <c r="C1" s="25" t="s">
        <v>56</v>
      </c>
      <c r="D1" s="26"/>
      <c r="E1" s="26"/>
      <c r="F1" s="26"/>
      <c r="G1" s="26"/>
      <c r="H1" s="26"/>
      <c r="I1" s="26"/>
      <c r="J1" s="26"/>
      <c r="K1" s="26"/>
    </row>
    <row r="2" spans="1:11" s="3" customFormat="1" ht="22.5" customHeight="1" x14ac:dyDescent="0.25">
      <c r="A2" s="3" t="s">
        <v>45</v>
      </c>
      <c r="B2" s="6" t="s">
        <v>32</v>
      </c>
      <c r="C2" s="24" t="s">
        <v>53</v>
      </c>
      <c r="D2" s="24"/>
      <c r="E2" s="24"/>
      <c r="F2" s="24"/>
      <c r="G2" s="24"/>
      <c r="H2" s="24" t="s">
        <v>54</v>
      </c>
      <c r="I2" s="24"/>
      <c r="J2" s="24"/>
      <c r="K2" s="24"/>
    </row>
    <row r="3" spans="1:11" s="3" customFormat="1" ht="47.25" x14ac:dyDescent="0.25">
      <c r="C3" s="14" t="s">
        <v>51</v>
      </c>
      <c r="D3" s="14" t="s">
        <v>48</v>
      </c>
      <c r="E3" s="14" t="s">
        <v>49</v>
      </c>
      <c r="F3" s="14" t="s">
        <v>47</v>
      </c>
      <c r="G3" s="14" t="s">
        <v>46</v>
      </c>
      <c r="H3" s="15" t="s">
        <v>55</v>
      </c>
      <c r="I3" s="15" t="s">
        <v>58</v>
      </c>
      <c r="J3" s="15" t="s">
        <v>59</v>
      </c>
      <c r="K3" s="15" t="s">
        <v>60</v>
      </c>
    </row>
    <row r="4" spans="1:11" s="3" customFormat="1" x14ac:dyDescent="0.25">
      <c r="C4" s="14" t="s">
        <v>50</v>
      </c>
      <c r="D4" s="14" t="s">
        <v>50</v>
      </c>
      <c r="E4" s="14" t="s">
        <v>50</v>
      </c>
      <c r="F4" s="14" t="s">
        <v>50</v>
      </c>
      <c r="G4" s="14" t="s">
        <v>50</v>
      </c>
      <c r="H4" s="14"/>
      <c r="I4" s="14"/>
      <c r="J4" s="14"/>
      <c r="K4" s="14"/>
    </row>
    <row r="5" spans="1:11" x14ac:dyDescent="0.25">
      <c r="A5" s="1" t="s">
        <v>35</v>
      </c>
      <c r="B5" s="1" t="s">
        <v>27</v>
      </c>
      <c r="C5" s="1">
        <v>0</v>
      </c>
      <c r="D5" s="1">
        <v>0.39100000000000001</v>
      </c>
      <c r="E5" s="1">
        <v>81.477999999999994</v>
      </c>
      <c r="F5" s="1">
        <v>18.132999999999999</v>
      </c>
      <c r="G5" s="1">
        <v>99.61099999999999</v>
      </c>
      <c r="H5" s="1">
        <v>6.6159944144202152</v>
      </c>
      <c r="I5" s="1">
        <v>1.3902907694044</v>
      </c>
      <c r="J5" s="1">
        <v>1.179971359309161</v>
      </c>
      <c r="K5" s="1">
        <v>1.8705947108641627</v>
      </c>
    </row>
    <row r="6" spans="1:11" x14ac:dyDescent="0.25">
      <c r="A6" s="1" t="s">
        <v>36</v>
      </c>
      <c r="B6" s="1" t="s">
        <v>27</v>
      </c>
      <c r="C6" s="1">
        <v>0</v>
      </c>
      <c r="D6" s="1">
        <v>0.13400000000000001</v>
      </c>
      <c r="E6" s="1">
        <v>78.294000000000011</v>
      </c>
      <c r="F6" s="1">
        <v>21.572000000000003</v>
      </c>
      <c r="G6" s="1">
        <v>99.866000000000014</v>
      </c>
      <c r="H6" s="1">
        <v>6.8846151180174475</v>
      </c>
      <c r="I6" s="1">
        <v>1.348416952755187</v>
      </c>
      <c r="J6" s="1">
        <v>1.0642832370243709</v>
      </c>
      <c r="K6" s="1">
        <v>1.7951909014888516</v>
      </c>
    </row>
    <row r="7" spans="1:11" x14ac:dyDescent="0.25">
      <c r="A7" s="1" t="s">
        <v>34</v>
      </c>
      <c r="B7" s="1" t="s">
        <v>7</v>
      </c>
      <c r="C7" s="1">
        <v>0</v>
      </c>
      <c r="D7" s="1">
        <v>22.695999999999998</v>
      </c>
      <c r="E7" s="1">
        <v>65.150999999999996</v>
      </c>
      <c r="F7" s="1">
        <v>12.154</v>
      </c>
      <c r="G7" s="1">
        <v>77.305000000000007</v>
      </c>
      <c r="H7" s="1">
        <v>5.821329970735893</v>
      </c>
      <c r="I7" s="1">
        <v>1.9879575118972539</v>
      </c>
      <c r="J7" s="1">
        <v>0.80640610519969325</v>
      </c>
      <c r="K7" s="1">
        <v>2.5115284365316888</v>
      </c>
    </row>
    <row r="8" spans="1:11" x14ac:dyDescent="0.25">
      <c r="A8" s="1" t="s">
        <v>35</v>
      </c>
      <c r="B8" s="1" t="s">
        <v>26</v>
      </c>
      <c r="C8" s="1">
        <v>0</v>
      </c>
      <c r="D8" s="1">
        <v>51.947000000000003</v>
      </c>
      <c r="E8" s="1">
        <v>41.927999999999997</v>
      </c>
      <c r="F8" s="1">
        <v>6.125</v>
      </c>
      <c r="G8" s="1">
        <v>48.052999999999997</v>
      </c>
      <c r="H8" s="1">
        <v>3.9239280420422729</v>
      </c>
      <c r="I8" s="1">
        <v>1.7958034065328632</v>
      </c>
      <c r="J8" s="1">
        <v>2.0000220979516552</v>
      </c>
      <c r="K8" s="1">
        <v>2.6398521176555154</v>
      </c>
    </row>
    <row r="9" spans="1:11" x14ac:dyDescent="0.25">
      <c r="A9" s="1" t="s">
        <v>34</v>
      </c>
      <c r="B9" s="1" t="s">
        <v>22</v>
      </c>
      <c r="C9" s="1">
        <v>0</v>
      </c>
      <c r="D9" s="1">
        <v>1.8320000000000001</v>
      </c>
      <c r="E9" s="1">
        <v>84.444999999999993</v>
      </c>
      <c r="F9" s="1">
        <v>13.721</v>
      </c>
      <c r="G9" s="1">
        <v>98.166000000000011</v>
      </c>
      <c r="H9" s="1">
        <v>5.8465111189312111</v>
      </c>
      <c r="I9" s="1">
        <v>1.5616469644287816</v>
      </c>
      <c r="J9" s="1">
        <v>1.6012103232118664</v>
      </c>
      <c r="K9" s="1">
        <v>2.1906722704958042</v>
      </c>
    </row>
    <row r="10" spans="1:11" x14ac:dyDescent="0.25">
      <c r="A10" s="1" t="s">
        <v>36</v>
      </c>
      <c r="B10" s="1" t="s">
        <v>23</v>
      </c>
      <c r="C10" s="1">
        <v>0</v>
      </c>
      <c r="D10" s="1">
        <v>0.85799999999999998</v>
      </c>
      <c r="E10" s="1">
        <v>81.954000000000008</v>
      </c>
      <c r="F10" s="1">
        <v>17.189</v>
      </c>
      <c r="G10" s="1">
        <v>99.143000000000001</v>
      </c>
      <c r="H10" s="1">
        <v>6.5182050881132056</v>
      </c>
      <c r="I10" s="1">
        <v>1.4550983233426911</v>
      </c>
      <c r="J10" s="1">
        <v>1.1771259696904457</v>
      </c>
      <c r="K10" s="1">
        <v>1.9295488801100638</v>
      </c>
    </row>
    <row r="11" spans="1:11" x14ac:dyDescent="0.25">
      <c r="A11" s="1" t="s">
        <v>36</v>
      </c>
      <c r="B11" s="1" t="s">
        <v>24</v>
      </c>
      <c r="C11" s="1">
        <v>0</v>
      </c>
      <c r="D11" s="1">
        <v>2.0709999999999997</v>
      </c>
      <c r="E11" s="1">
        <v>71.512</v>
      </c>
      <c r="F11" s="1">
        <v>26.414000000000001</v>
      </c>
      <c r="G11" s="1">
        <v>97.926000000000002</v>
      </c>
      <c r="H11" s="1">
        <v>6.6705020693247805</v>
      </c>
      <c r="I11" s="1">
        <v>1.4765244308081442</v>
      </c>
      <c r="J11" s="1">
        <v>1.0579902043019018</v>
      </c>
      <c r="K11" s="1">
        <v>1.977459826551033</v>
      </c>
    </row>
    <row r="12" spans="1:11" x14ac:dyDescent="0.25">
      <c r="A12" s="1" t="s">
        <v>35</v>
      </c>
      <c r="B12" s="1" t="s">
        <v>25</v>
      </c>
      <c r="C12" s="1">
        <v>0</v>
      </c>
      <c r="D12" s="1">
        <v>0.155</v>
      </c>
      <c r="E12" s="1">
        <v>78.282000000000011</v>
      </c>
      <c r="F12" s="1">
        <v>21.563000000000002</v>
      </c>
      <c r="G12" s="1">
        <v>99.844999999999999</v>
      </c>
      <c r="H12" s="1">
        <v>6.8427803306072681</v>
      </c>
      <c r="I12" s="1">
        <v>1.3948380179448785</v>
      </c>
      <c r="J12" s="1">
        <v>1.1027662915931622</v>
      </c>
      <c r="K12" s="1">
        <v>1.8509525553753883</v>
      </c>
    </row>
    <row r="13" spans="1:11" x14ac:dyDescent="0.25">
      <c r="A13" s="1" t="s">
        <v>36</v>
      </c>
      <c r="B13" s="1" t="s">
        <v>25</v>
      </c>
      <c r="C13" s="1">
        <v>0</v>
      </c>
      <c r="D13" s="1">
        <v>3.3000000000000002E-2</v>
      </c>
      <c r="E13" s="1">
        <v>80.046999999999997</v>
      </c>
      <c r="F13" s="1">
        <v>19.922000000000001</v>
      </c>
      <c r="G13" s="1">
        <v>99.968999999999994</v>
      </c>
      <c r="H13" s="1">
        <v>6.8106827265363856</v>
      </c>
      <c r="I13" s="1">
        <v>1.3227376025165563</v>
      </c>
      <c r="J13" s="1">
        <v>1.0946680991326028</v>
      </c>
      <c r="K13" s="1">
        <v>1.7788542444159534</v>
      </c>
    </row>
    <row r="14" spans="1:11" x14ac:dyDescent="0.25">
      <c r="A14" s="11"/>
    </row>
    <row r="32" spans="17:17" x14ac:dyDescent="0.25">
      <c r="Q32" s="1" t="s">
        <v>31</v>
      </c>
    </row>
  </sheetData>
  <mergeCells count="3">
    <mergeCell ref="H2:K2"/>
    <mergeCell ref="C2:G2"/>
    <mergeCell ref="C1:K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Summary</vt:lpstr>
      <vt:lpstr> Grain size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2023-09-03T13:56:55Z</dcterms:modified>
</cp:coreProperties>
</file>